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1325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<sst xmlns="http://schemas.openxmlformats.org/spreadsheetml/2006/main" count="15" uniqueCount="14">
  <si>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w</t>
  </si>
  <si>
    <t>R</t>
  </si>
  <si>
    <t>G</t>
  </si>
  <si>
    <t>a</t>
  </si>
  <si>
    <t>b</t>
  </si>
  <si>
    <t>Z</t>
  </si>
  <si>
    <t>Re{Z}</t>
  </si>
  <si>
    <t>Im{Z}</t>
  </si>
  <si>
    <t>vf</t>
  </si>
  <si>
    <t>Z0</t>
  </si>
  <si>
    <t>Zk</t>
  </si>
  <si>
    <r>
      <t>j</t>
    </r>
    <r>
      <rPr>
        <sz val="10"/>
        <rFont val="Arial"/>
        <family val="2"/>
      </rPr>
      <t>z</t>
    </r>
  </si>
  <si>
    <r>
      <t>j</t>
    </r>
    <r>
      <rPr>
        <sz val="10"/>
        <rFont val="Arial"/>
        <family val="2"/>
      </rPr>
      <t>k</t>
    </r>
  </si>
  <si>
    <t>j0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</si>
</sst>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_ ;\-0.00\ "/>
    <numFmt numFmtId="174" formatCode="00000"/>
    <numFmt numFmtId="175" formatCode="0.000"/>
    <numFmt numFmtId="176" formatCode="0.0000"/>
    <numFmt numFmtId="177" formatCode="0.000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90550" cy="3143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90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590550" cy="161925"/>
    <xdr:sp>
      <xdr:nvSpPr>
        <xdr:cNvPr id="2" name="TextBox 2"/>
        <xdr:cNvSpPr txBox="1">
          <a:spLocks noChangeArrowheads="1"/>
        </xdr:cNvSpPr>
      </xdr:nvSpPr>
      <xdr:spPr>
        <a:xfrm>
          <a:off x="3419475" y="0"/>
          <a:ext cx="590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j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H2" sqref="H2"/>
    </sheetView>
  </sheetViews>
  <sheetFormatPr defaultColWidth="9.140625" defaultRowHeight="12.75"/>
  <cols>
    <col min="1" max="1" width="5.7109375" style="0" customWidth="1"/>
    <col min="2" max="2" width="8.57421875" style="0" customWidth="1"/>
    <col min="3" max="3" width="6.28125" style="0" customWidth="1"/>
    <col min="4" max="4" width="7.00390625" style="0" customWidth="1"/>
    <col min="5" max="5" width="7.7109375" style="0" customWidth="1"/>
    <col min="6" max="7" width="8.00390625" style="0" customWidth="1"/>
    <col min="8" max="8" width="7.421875" style="0" customWidth="1"/>
    <col min="9" max="9" width="7.7109375" style="0" customWidth="1"/>
    <col min="10" max="10" width="8.140625" style="0" customWidth="1"/>
    <col min="11" max="12" width="8.28125" style="0" customWidth="1"/>
    <col min="13" max="14" width="8.00390625" style="0" customWidth="1"/>
    <col min="15" max="15" width="7.57421875" style="0" customWidth="1"/>
    <col min="16" max="16" width="8.00390625" style="0" customWidth="1"/>
    <col min="17" max="17" width="7.421875" style="0" customWidth="1"/>
  </cols>
  <sheetData>
    <row r="1" spans="2:17" ht="12.75">
      <c r="B1" s="2" t="s">
        <v>0</v>
      </c>
      <c r="C1" t="s">
        <v>1</v>
      </c>
      <c r="D1" t="s">
        <v>2</v>
      </c>
      <c r="E1" s="1" t="s">
        <v>3</v>
      </c>
      <c r="F1" s="1" t="s">
        <v>4</v>
      </c>
      <c r="G1" t="s">
        <v>5</v>
      </c>
      <c r="H1" s="1"/>
      <c r="I1" t="s">
        <v>6</v>
      </c>
      <c r="J1" t="s">
        <v>7</v>
      </c>
      <c r="K1" t="s">
        <v>8</v>
      </c>
      <c r="L1" t="s">
        <v>9</v>
      </c>
      <c r="M1" s="1" t="s">
        <v>13</v>
      </c>
      <c r="N1" t="s">
        <v>10</v>
      </c>
      <c r="O1" s="1" t="s">
        <v>12</v>
      </c>
      <c r="P1" t="s">
        <v>5</v>
      </c>
      <c r="Q1" s="1" t="s">
        <v>11</v>
      </c>
    </row>
    <row r="3" spans="1:17" ht="12.75">
      <c r="A3" s="6">
        <v>0.3</v>
      </c>
      <c r="B3" s="8">
        <f>2*PI()*($A3*1000)</f>
        <v>1884.9555921538758</v>
      </c>
      <c r="C3" s="4">
        <v>54.6</v>
      </c>
      <c r="D3" s="5">
        <v>0.254</v>
      </c>
      <c r="E3" s="10">
        <f>SQRT(1/2*(($C3*$D3*0.000001)-($B3^2*0.0007*33.5*0.000000001))+1/2*SQRT(($C3^2+$B3^2*0.0007^2)*(($D3*0.000001)^2+$B3^2*(33.5*10^-9)^2)))</f>
        <v>0.04110569289395289</v>
      </c>
      <c r="F3" s="10">
        <f>SQRT(1/2*(-($C3*$D3*0.000001)+($B3^2*0.0007*33.5*0.000000001))+1/2*SQRT(($C3^2+$B3^2*0.0007^2)*(($D3*0.000001)^2+$B3^2*(33.5*10^-9)^2)))</f>
        <v>0.041941969298615024</v>
      </c>
      <c r="G3" s="3">
        <v>930.004367534709</v>
      </c>
      <c r="H3" s="3">
        <v>-44.192593708077</v>
      </c>
      <c r="I3" s="3">
        <v>666.813801251694</v>
      </c>
      <c r="J3" s="3">
        <v>-648.280400825061</v>
      </c>
      <c r="K3" s="8">
        <f>$B3/$F3</f>
        <v>44941.99065221574</v>
      </c>
      <c r="L3" s="3">
        <f>$G3*SQRT((COSH($E3*10))^2*(SINH($E3*10))^2+(COS($F3*10))^2*(SIN($F3*10))^2)/((SINH($E3*10))^2*(COS($F3*10))^2+(COSH($E3*10))^2*(SIN($F3*10))^2)</f>
        <v>1594.564310366026</v>
      </c>
      <c r="M3" s="3">
        <f>$H3-(360/(2*PI()))*ATAN(((SIN($F3*10)*COS($F3*10))/(SINH($E3*10)*COSH($E3*10))))</f>
        <v>-83.2139270450375</v>
      </c>
      <c r="N3" s="3">
        <f>$G3*SQRT((SINH($E3*10))^2*(COSH($E3*10))^2+(COS($F3*10))^2*(SIN($F3*10))^2)/((COSH($E3*10))^2*(COS($F3*10))^2+(SINH($E3*10))^2*(SIN($F3*10))^2)</f>
        <v>542.4103110868562</v>
      </c>
      <c r="O3" s="3">
        <f>$H3+(360/(2*PI()))*ATAN(((SIN($F3*10)*COS($F3*10))/(SINH($E3*10)*COSH($E3*10))))</f>
        <v>-5.171260371116503</v>
      </c>
      <c r="P3" s="3">
        <v>930.004367534709</v>
      </c>
      <c r="Q3" s="3">
        <v>-44.192593708077</v>
      </c>
    </row>
    <row r="4" spans="1:17" ht="12.75">
      <c r="A4" s="6">
        <v>0.5</v>
      </c>
      <c r="B4" s="8">
        <f>2*PI()*($A4*1000)</f>
        <v>3141.592653589793</v>
      </c>
      <c r="C4" s="4">
        <v>54.6</v>
      </c>
      <c r="D4" s="5">
        <v>0.426</v>
      </c>
      <c r="E4" s="10">
        <f aca="true" t="shared" si="0" ref="E4:E22">SQRT(1/2*(($C4*$D4*0.000001)-($B4^2*0.0007*33.5*0.000000001))+1/2*SQRT(($C4^2+$B4^2*0.0007^2)*(($D4*0.000001)^2+$B4^2*(33.5*10^-9)^2)))</f>
        <v>0.05264413833848706</v>
      </c>
      <c r="F4" s="10">
        <f aca="true" t="shared" si="1" ref="F4:F22">SQRT(1/2*(-($C4*$D4*0.000001)+($B4^2*0.0007*33.5*0.000000001))+1/2*SQRT(($C4^2+$B4^2*0.0007^2)*(($D4*0.000001)^2+$B4^2*(33.5*10^-9)^2)))</f>
        <v>0.054585601806770516</v>
      </c>
      <c r="G4" s="3">
        <v>720.565045107038</v>
      </c>
      <c r="H4" s="3">
        <v>-43.730817978474</v>
      </c>
      <c r="I4" s="3">
        <v>520.677010655936</v>
      </c>
      <c r="J4" s="3">
        <v>-498.105846988877</v>
      </c>
      <c r="K4" s="8">
        <f aca="true" t="shared" si="2" ref="K4:K22">$B4/$F4</f>
        <v>57553.50403043694</v>
      </c>
      <c r="L4" s="3">
        <f aca="true" t="shared" si="3" ref="L4:L22">$G4*SQRT((COSH($E4*10))^2*(SINH($E4*10))^2+(COS($F4*10))^2*(SIN($F4*10))^2)/((SINH($E4*10))^2*(COS($F4*10))^2+(COSH($E4*10))^2*(SIN($F4*10))^2)</f>
        <v>967.8571319951375</v>
      </c>
      <c r="M4" s="3">
        <f aca="true" t="shared" si="4" ref="M4:M22">$H4-(360/(2*PI()))*ATAN(((SIN($F4*10)*COS($F4*10))/(SINH($E4*10)*COSH($E4*10))))</f>
        <v>-78.92028936669513</v>
      </c>
      <c r="N4" s="3">
        <f aca="true" t="shared" si="5" ref="N4:N22">$G4*SQRT((SINH($E4*10))^2*(COSH($E4*10))^2+(COS($F4*10))^2*(SIN($F4*10))^2)/((COSH($E4*10))^2*(COS($F4*10))^2+(SINH($E4*10))^2*(SIN($F4*10))^2)</f>
        <v>536.4572590995964</v>
      </c>
      <c r="O4" s="3">
        <f aca="true" t="shared" si="6" ref="O4:O22">$H4+(360/(2*PI()))*ATAN(((SIN($F4*10)*COS($F4*10))/(SINH($E4*10)*COSH($E4*10))))</f>
        <v>-8.541346590252871</v>
      </c>
      <c r="P4" s="3">
        <v>720.565045107038</v>
      </c>
      <c r="Q4" s="3">
        <v>-43.730817978474</v>
      </c>
    </row>
    <row r="5" spans="1:17" ht="12.75">
      <c r="A5" s="6">
        <v>0.8</v>
      </c>
      <c r="B5" s="8">
        <f>2*PI()*($A5*1000)</f>
        <v>5026.548245743669</v>
      </c>
      <c r="C5" s="4">
        <v>54.6</v>
      </c>
      <c r="D5" s="7">
        <v>0.69</v>
      </c>
      <c r="E5" s="10">
        <f t="shared" si="0"/>
        <v>0.06579661782520795</v>
      </c>
      <c r="F5" s="10">
        <f t="shared" si="1"/>
        <v>0.06988571390951565</v>
      </c>
      <c r="G5" s="3">
        <v>570.01610714402</v>
      </c>
      <c r="H5" s="3">
        <v>-43.039007178154</v>
      </c>
      <c r="I5" s="3">
        <v>416.618630882379</v>
      </c>
      <c r="J5" s="3">
        <v>-389.033775918383</v>
      </c>
      <c r="K5" s="8">
        <f t="shared" si="2"/>
        <v>71925.26146691125</v>
      </c>
      <c r="L5" s="3">
        <f t="shared" si="3"/>
        <v>621.455963602379</v>
      </c>
      <c r="M5" s="3">
        <f t="shared" si="4"/>
        <v>-72.69610079590053</v>
      </c>
      <c r="N5" s="3">
        <f t="shared" si="5"/>
        <v>522.8340887102868</v>
      </c>
      <c r="O5" s="3">
        <f t="shared" si="6"/>
        <v>-13.381913560407469</v>
      </c>
      <c r="P5" s="3">
        <v>570.01610714402</v>
      </c>
      <c r="Q5" s="3">
        <v>-43.039007178154</v>
      </c>
    </row>
    <row r="6" spans="1:17" ht="12.75">
      <c r="A6" s="6">
        <v>1.2</v>
      </c>
      <c r="B6" s="8">
        <f aca="true" t="shared" si="7" ref="B6:B22">2*PI()*($A6*1000)</f>
        <v>7539.822368615503</v>
      </c>
      <c r="C6" s="4">
        <v>54.6</v>
      </c>
      <c r="D6" s="7">
        <v>1.05</v>
      </c>
      <c r="E6" s="10">
        <f t="shared" si="0"/>
        <v>0.07930861803074403</v>
      </c>
      <c r="F6" s="10">
        <f t="shared" si="1"/>
        <v>0.08698065359383314</v>
      </c>
      <c r="G6" s="3">
        <v>466.016491927391</v>
      </c>
      <c r="H6" s="3">
        <v>-42.120256918063</v>
      </c>
      <c r="I6" s="3">
        <v>345.662497346957</v>
      </c>
      <c r="J6" s="3">
        <v>-312.552089540571</v>
      </c>
      <c r="K6" s="8">
        <f t="shared" si="2"/>
        <v>86683.90104107095</v>
      </c>
      <c r="L6" s="3">
        <f t="shared" si="3"/>
        <v>436.20100647535094</v>
      </c>
      <c r="M6" s="3">
        <f t="shared" si="4"/>
        <v>-64.96340203795353</v>
      </c>
      <c r="N6" s="3">
        <f t="shared" si="5"/>
        <v>497.8699441872655</v>
      </c>
      <c r="O6" s="3">
        <f t="shared" si="6"/>
        <v>-19.277111798172477</v>
      </c>
      <c r="P6" s="3">
        <v>466.016491927391</v>
      </c>
      <c r="Q6" s="3">
        <v>-42.120256918063</v>
      </c>
    </row>
    <row r="7" spans="1:17" ht="12.75">
      <c r="A7" s="6">
        <v>1.6</v>
      </c>
      <c r="B7" s="8">
        <f t="shared" si="7"/>
        <v>10053.096491487338</v>
      </c>
      <c r="C7" s="4">
        <v>54.6</v>
      </c>
      <c r="D7" s="7">
        <v>1.43</v>
      </c>
      <c r="E7" s="10">
        <f t="shared" si="0"/>
        <v>0.09013460548078253</v>
      </c>
      <c r="F7" s="10">
        <f t="shared" si="1"/>
        <v>0.10205948006334882</v>
      </c>
      <c r="G7" s="3">
        <v>404.306567572299</v>
      </c>
      <c r="H7" s="3">
        <v>-41.206294522305</v>
      </c>
      <c r="I7" s="3">
        <v>304.177030244635</v>
      </c>
      <c r="J7" s="3">
        <v>-266.345893254709</v>
      </c>
      <c r="K7" s="8">
        <f t="shared" si="2"/>
        <v>98502.32908542482</v>
      </c>
      <c r="L7" s="3">
        <f t="shared" si="3"/>
        <v>349.2022660369791</v>
      </c>
      <c r="M7" s="3">
        <f t="shared" si="4"/>
        <v>-58.01637315029248</v>
      </c>
      <c r="N7" s="3">
        <f t="shared" si="5"/>
        <v>468.10635691803867</v>
      </c>
      <c r="O7" s="3">
        <f t="shared" si="6"/>
        <v>-24.396215894317518</v>
      </c>
      <c r="P7" s="3">
        <v>404.306567572299</v>
      </c>
      <c r="Q7" s="3">
        <v>-41.206294522305</v>
      </c>
    </row>
    <row r="8" spans="1:17" ht="12.75">
      <c r="A8" s="9">
        <v>2</v>
      </c>
      <c r="B8" s="8">
        <f t="shared" si="7"/>
        <v>12566.370614359172</v>
      </c>
      <c r="C8" s="4">
        <v>54.7</v>
      </c>
      <c r="D8" s="7">
        <v>1.81</v>
      </c>
      <c r="E8" s="10">
        <f t="shared" si="0"/>
        <v>0.09929562746869373</v>
      </c>
      <c r="F8" s="10">
        <f t="shared" si="1"/>
        <v>0.11603314270367036</v>
      </c>
      <c r="G8" s="3">
        <v>362.774226040484</v>
      </c>
      <c r="H8" s="3">
        <v>-40.308988477016</v>
      </c>
      <c r="I8" s="3">
        <v>276.639599860803</v>
      </c>
      <c r="J8" s="3">
        <v>-234.682063371122</v>
      </c>
      <c r="K8" s="8">
        <f t="shared" si="2"/>
        <v>108299.8384905563</v>
      </c>
      <c r="L8" s="3">
        <f t="shared" si="3"/>
        <v>301.28088943184144</v>
      </c>
      <c r="M8" s="3">
        <f t="shared" si="4"/>
        <v>-51.879729937225356</v>
      </c>
      <c r="N8" s="3">
        <f t="shared" si="5"/>
        <v>436.8187418971527</v>
      </c>
      <c r="O8" s="3">
        <f t="shared" si="6"/>
        <v>-28.738247016806646</v>
      </c>
      <c r="P8" s="3">
        <v>362.774226040484</v>
      </c>
      <c r="Q8" s="3">
        <v>-40.308988477016</v>
      </c>
    </row>
    <row r="9" spans="1:17" ht="12.75">
      <c r="A9" s="6">
        <v>2.4</v>
      </c>
      <c r="B9" s="8">
        <f t="shared" si="7"/>
        <v>15079.644737231007</v>
      </c>
      <c r="C9" s="4">
        <v>54.8</v>
      </c>
      <c r="D9" s="6">
        <v>2.2</v>
      </c>
      <c r="E9" s="10">
        <f t="shared" si="0"/>
        <v>0.10719260137570648</v>
      </c>
      <c r="F9" s="10">
        <f t="shared" si="1"/>
        <v>0.12923669220599418</v>
      </c>
      <c r="G9" s="3">
        <v>332.373053609477</v>
      </c>
      <c r="H9" s="3">
        <v>-39.423760352934</v>
      </c>
      <c r="I9" s="3">
        <v>256.748307982379</v>
      </c>
      <c r="J9" s="3">
        <v>-211.073809635098</v>
      </c>
      <c r="K9" s="8">
        <f t="shared" si="2"/>
        <v>116682.37928277455</v>
      </c>
      <c r="L9" s="3">
        <f t="shared" si="3"/>
        <v>272.43015763315805</v>
      </c>
      <c r="M9" s="3">
        <f t="shared" si="4"/>
        <v>-46.58339744316562</v>
      </c>
      <c r="N9" s="3">
        <f t="shared" si="5"/>
        <v>405.50520443645075</v>
      </c>
      <c r="O9" s="3">
        <f t="shared" si="6"/>
        <v>-32.264123262702384</v>
      </c>
      <c r="P9" s="3">
        <v>332.373053609477</v>
      </c>
      <c r="Q9" s="3">
        <v>-39.423760352934</v>
      </c>
    </row>
    <row r="10" spans="1:17" ht="12.75">
      <c r="A10" s="9">
        <v>3</v>
      </c>
      <c r="B10" s="8">
        <f t="shared" si="7"/>
        <v>18849.55592153876</v>
      </c>
      <c r="C10" s="4">
        <v>55</v>
      </c>
      <c r="D10" s="7">
        <v>2.81</v>
      </c>
      <c r="E10" s="10">
        <f t="shared" si="0"/>
        <v>0.11734295426961841</v>
      </c>
      <c r="F10" s="10">
        <f t="shared" si="1"/>
        <v>0.1481443179879721</v>
      </c>
      <c r="G10" s="3">
        <v>299.282851335584</v>
      </c>
      <c r="H10" s="3">
        <v>-38.127266647507</v>
      </c>
      <c r="I10" s="3">
        <v>235.42824823376</v>
      </c>
      <c r="J10" s="3">
        <v>-184.780315610566</v>
      </c>
      <c r="K10" s="8">
        <f t="shared" si="2"/>
        <v>127237.79202297292</v>
      </c>
      <c r="L10" s="3">
        <f t="shared" si="3"/>
        <v>247.793084016287</v>
      </c>
      <c r="M10" s="3">
        <f t="shared" si="4"/>
        <v>-40.09321995027737</v>
      </c>
      <c r="N10" s="3">
        <f t="shared" si="5"/>
        <v>361.47185244956216</v>
      </c>
      <c r="O10" s="3">
        <f t="shared" si="6"/>
        <v>-36.16131334473663</v>
      </c>
      <c r="P10" s="3">
        <v>299.282851335584</v>
      </c>
      <c r="Q10" s="3">
        <v>-38.127266647507</v>
      </c>
    </row>
    <row r="11" spans="1:17" ht="12.75">
      <c r="A11" s="9">
        <v>5</v>
      </c>
      <c r="B11" s="8">
        <f t="shared" si="7"/>
        <v>31415.926535897932</v>
      </c>
      <c r="C11" s="4">
        <v>55.2</v>
      </c>
      <c r="D11" s="7">
        <v>2.84</v>
      </c>
      <c r="E11" s="10">
        <f t="shared" si="0"/>
        <v>0.14061937019868412</v>
      </c>
      <c r="F11" s="10">
        <f t="shared" si="1"/>
        <v>0.20678796288862927</v>
      </c>
      <c r="G11" s="3">
        <v>237.610460097183</v>
      </c>
      <c r="H11" s="3">
        <v>-34.061763034421</v>
      </c>
      <c r="I11" s="3">
        <v>196.844654890373</v>
      </c>
      <c r="J11" s="3">
        <v>-133.082352656861</v>
      </c>
      <c r="K11" s="8">
        <f t="shared" si="2"/>
        <v>151923.38130831023</v>
      </c>
      <c r="L11" s="3">
        <f t="shared" si="3"/>
        <v>222.5794148705852</v>
      </c>
      <c r="M11" s="3">
        <f t="shared" si="4"/>
        <v>-28.290808229612658</v>
      </c>
      <c r="N11" s="3">
        <f t="shared" si="5"/>
        <v>253.65656918642696</v>
      </c>
      <c r="O11" s="3">
        <f t="shared" si="6"/>
        <v>-39.83271783922934</v>
      </c>
      <c r="P11" s="3">
        <v>237.610460097183</v>
      </c>
      <c r="Q11" s="3">
        <v>-34.061763034421</v>
      </c>
    </row>
    <row r="12" spans="1:17" ht="12.75">
      <c r="A12" s="9">
        <v>10</v>
      </c>
      <c r="B12" s="8">
        <f t="shared" si="7"/>
        <v>62831.853071795864</v>
      </c>
      <c r="C12" s="4">
        <v>56.1</v>
      </c>
      <c r="D12" s="6">
        <v>10.6</v>
      </c>
      <c r="E12" s="10">
        <f t="shared" si="0"/>
        <v>0.17039163366462418</v>
      </c>
      <c r="F12" s="10">
        <f t="shared" si="1"/>
        <v>0.3478728763573235</v>
      </c>
      <c r="G12" s="3">
        <v>184.028950269193</v>
      </c>
      <c r="H12" s="3">
        <v>-25.807541439683</v>
      </c>
      <c r="I12" s="3">
        <v>165.674174617107</v>
      </c>
      <c r="J12" s="3">
        <v>-80.116929559996</v>
      </c>
      <c r="K12" s="8">
        <f t="shared" si="2"/>
        <v>180617.2810301458</v>
      </c>
      <c r="L12" s="3">
        <f t="shared" si="3"/>
        <v>193.79783465426732</v>
      </c>
      <c r="M12" s="3">
        <f t="shared" si="4"/>
        <v>-28.177778565923063</v>
      </c>
      <c r="N12" s="3">
        <f t="shared" si="5"/>
        <v>174.75249193366247</v>
      </c>
      <c r="O12" s="3">
        <f t="shared" si="6"/>
        <v>-23.437304313442937</v>
      </c>
      <c r="P12" s="3">
        <v>184.028950269193</v>
      </c>
      <c r="Q12" s="3">
        <v>-25.807541439683</v>
      </c>
    </row>
    <row r="13" spans="1:17" ht="12.75">
      <c r="A13" s="9">
        <v>20</v>
      </c>
      <c r="B13" s="8">
        <f t="shared" si="7"/>
        <v>125663.70614359173</v>
      </c>
      <c r="C13" s="4">
        <v>58.4</v>
      </c>
      <c r="D13" s="6">
        <v>26.3</v>
      </c>
      <c r="E13" s="10">
        <f t="shared" si="0"/>
        <v>0.19458232379629628</v>
      </c>
      <c r="F13" s="10">
        <f t="shared" si="1"/>
        <v>0.6376785380290286</v>
      </c>
      <c r="G13" s="3">
        <v>158.36925705778</v>
      </c>
      <c r="H13" s="3">
        <v>-16.611187855359</v>
      </c>
      <c r="I13" s="3">
        <v>151.759996631064</v>
      </c>
      <c r="J13" s="3">
        <v>-45.273888761323</v>
      </c>
      <c r="K13" s="8">
        <f t="shared" si="2"/>
        <v>197064.34927542004</v>
      </c>
      <c r="L13" s="3">
        <f t="shared" si="3"/>
        <v>164.85138621510745</v>
      </c>
      <c r="M13" s="3">
        <f t="shared" si="4"/>
        <v>-17.04667095811259</v>
      </c>
      <c r="N13" s="3">
        <f t="shared" si="5"/>
        <v>152.14201200775057</v>
      </c>
      <c r="O13" s="3">
        <f t="shared" si="6"/>
        <v>-16.17570475260541</v>
      </c>
      <c r="P13" s="3">
        <v>158.36925705778</v>
      </c>
      <c r="Q13" s="3">
        <v>-16.611187855359</v>
      </c>
    </row>
    <row r="14" spans="1:17" ht="12.75">
      <c r="A14" s="9">
        <v>30</v>
      </c>
      <c r="B14" s="8">
        <f t="shared" si="7"/>
        <v>188495.5592153876</v>
      </c>
      <c r="C14" s="4">
        <v>61.9</v>
      </c>
      <c r="D14" s="6">
        <v>45.1</v>
      </c>
      <c r="E14" s="10">
        <f t="shared" si="0"/>
        <v>0.2120665431663438</v>
      </c>
      <c r="F14" s="10">
        <f t="shared" si="1"/>
        <v>0.9356134523778966</v>
      </c>
      <c r="G14" s="3">
        <v>151.921158389845</v>
      </c>
      <c r="H14" s="3">
        <v>-12.361692799876</v>
      </c>
      <c r="I14" s="3">
        <v>148.398961926208</v>
      </c>
      <c r="J14" s="3">
        <v>-32.523629344466</v>
      </c>
      <c r="K14" s="8">
        <f t="shared" si="2"/>
        <v>201467.3460886214</v>
      </c>
      <c r="L14" s="3">
        <f t="shared" si="3"/>
        <v>156.3144382889125</v>
      </c>
      <c r="M14" s="3">
        <f t="shared" si="4"/>
        <v>-12.136000039088005</v>
      </c>
      <c r="N14" s="3">
        <f t="shared" si="5"/>
        <v>147.65135338204686</v>
      </c>
      <c r="O14" s="3">
        <f t="shared" si="6"/>
        <v>-12.587385560663995</v>
      </c>
      <c r="P14" s="3">
        <v>151.921158389845</v>
      </c>
      <c r="Q14" s="3">
        <v>-12.361692799876</v>
      </c>
    </row>
    <row r="15" spans="1:17" ht="12.75">
      <c r="A15" s="9">
        <v>40</v>
      </c>
      <c r="B15" s="8">
        <f t="shared" si="7"/>
        <v>251327.41228718346</v>
      </c>
      <c r="C15" s="4">
        <v>66</v>
      </c>
      <c r="D15" s="9">
        <v>69</v>
      </c>
      <c r="E15" s="10">
        <f t="shared" si="0"/>
        <v>0.22957568526127345</v>
      </c>
      <c r="F15" s="10">
        <f t="shared" si="1"/>
        <v>1.23668153692803</v>
      </c>
      <c r="G15" s="3">
        <v>149.38803795788</v>
      </c>
      <c r="H15" s="3">
        <v>-10.047040794849</v>
      </c>
      <c r="I15" s="3">
        <v>147.097150443422</v>
      </c>
      <c r="J15" s="3">
        <v>-26.061738551569</v>
      </c>
      <c r="K15" s="8">
        <f t="shared" si="2"/>
        <v>203227.26973954146</v>
      </c>
      <c r="L15" s="3">
        <f t="shared" si="3"/>
        <v>152.20510494463255</v>
      </c>
      <c r="M15" s="3">
        <f t="shared" si="4"/>
        <v>-9.595579242607345</v>
      </c>
      <c r="N15" s="3">
        <f t="shared" si="5"/>
        <v>146.62311026310934</v>
      </c>
      <c r="O15" s="3">
        <f t="shared" si="6"/>
        <v>-10.498502347090655</v>
      </c>
      <c r="P15" s="3">
        <v>149.38803795788</v>
      </c>
      <c r="Q15" s="3">
        <v>-10.047040794849</v>
      </c>
    </row>
    <row r="16" spans="1:17" ht="12.75">
      <c r="A16" s="9">
        <v>50</v>
      </c>
      <c r="B16" s="8">
        <f t="shared" si="7"/>
        <v>314159.2653589793</v>
      </c>
      <c r="C16" s="4">
        <v>70</v>
      </c>
      <c r="D16" s="6">
        <v>89.5</v>
      </c>
      <c r="E16" s="10">
        <f t="shared" si="0"/>
        <v>0.24573808091597799</v>
      </c>
      <c r="F16" s="10">
        <f t="shared" si="1"/>
        <v>1.5390076141682087</v>
      </c>
      <c r="G16" s="3">
        <v>148.080292286337</v>
      </c>
      <c r="H16" s="3">
        <v>-8.58477493072</v>
      </c>
      <c r="I16" s="3">
        <v>146.421212805125</v>
      </c>
      <c r="J16" s="3">
        <v>-22.104329989468</v>
      </c>
      <c r="K16" s="8">
        <f t="shared" si="2"/>
        <v>204131.06632274442</v>
      </c>
      <c r="L16" s="3">
        <f t="shared" si="3"/>
        <v>149.83912005253057</v>
      </c>
      <c r="M16" s="3">
        <f t="shared" si="4"/>
        <v>-8.08548610527403</v>
      </c>
      <c r="N16" s="3">
        <f t="shared" si="5"/>
        <v>146.3421098303271</v>
      </c>
      <c r="O16" s="3">
        <f t="shared" si="6"/>
        <v>-9.08406375616597</v>
      </c>
      <c r="P16" s="3">
        <v>148.080292286337</v>
      </c>
      <c r="Q16" s="3">
        <v>-8.58477493072</v>
      </c>
    </row>
    <row r="17" spans="1:17" ht="12.75">
      <c r="A17" s="9">
        <v>60</v>
      </c>
      <c r="B17" s="8">
        <f t="shared" si="7"/>
        <v>376991.1184307752</v>
      </c>
      <c r="C17" s="4">
        <v>75</v>
      </c>
      <c r="D17" s="9">
        <v>112</v>
      </c>
      <c r="E17" s="10">
        <f t="shared" si="0"/>
        <v>0.2650669897765806</v>
      </c>
      <c r="F17" s="10">
        <f t="shared" si="1"/>
        <v>1.8424517695801628</v>
      </c>
      <c r="G17" s="3">
        <v>147.384448943839</v>
      </c>
      <c r="H17" s="3">
        <v>-7.678661762066</v>
      </c>
      <c r="I17" s="3">
        <v>146.062857079639</v>
      </c>
      <c r="J17" s="3">
        <v>-19.693084375284</v>
      </c>
      <c r="K17" s="8">
        <f t="shared" si="2"/>
        <v>204613.83285852833</v>
      </c>
      <c r="L17" s="3">
        <f t="shared" si="3"/>
        <v>148.35732835638754</v>
      </c>
      <c r="M17" s="3">
        <f t="shared" si="4"/>
        <v>-7.249477385182389</v>
      </c>
      <c r="N17" s="3">
        <f t="shared" si="5"/>
        <v>146.41794936005823</v>
      </c>
      <c r="O17" s="3">
        <f t="shared" si="6"/>
        <v>-8.107846138949611</v>
      </c>
      <c r="P17" s="3">
        <v>147.384448943839</v>
      </c>
      <c r="Q17" s="3">
        <v>-7.678661762066</v>
      </c>
    </row>
    <row r="18" spans="1:17" ht="12.75">
      <c r="A18" s="9">
        <v>70</v>
      </c>
      <c r="B18" s="8">
        <f t="shared" si="7"/>
        <v>439822.971502571</v>
      </c>
      <c r="C18" s="4">
        <v>80</v>
      </c>
      <c r="D18" s="9">
        <v>139</v>
      </c>
      <c r="E18" s="10">
        <f t="shared" si="0"/>
        <v>0.28457876255360687</v>
      </c>
      <c r="F18" s="10">
        <f t="shared" si="1"/>
        <v>2.146190263449453</v>
      </c>
      <c r="G18" s="3">
        <v>146.930139247481</v>
      </c>
      <c r="H18" s="3">
        <v>-7.012689635159</v>
      </c>
      <c r="I18" s="3">
        <v>145.830974883878</v>
      </c>
      <c r="J18" s="3">
        <v>-17.938578084723</v>
      </c>
      <c r="K18" s="8">
        <f t="shared" si="2"/>
        <v>204931.95733525872</v>
      </c>
      <c r="L18" s="3">
        <f t="shared" si="3"/>
        <v>147.41699268563013</v>
      </c>
      <c r="M18" s="3">
        <f t="shared" si="4"/>
        <v>-6.675667335552763</v>
      </c>
      <c r="N18" s="3">
        <f t="shared" si="5"/>
        <v>146.44489367193927</v>
      </c>
      <c r="O18" s="3">
        <f t="shared" si="6"/>
        <v>-7.349711934765237</v>
      </c>
      <c r="P18" s="3">
        <v>146.930139247481</v>
      </c>
      <c r="Q18" s="3">
        <v>-7.012689635159</v>
      </c>
    </row>
    <row r="19" spans="1:17" ht="12.75">
      <c r="A19" s="9">
        <v>80</v>
      </c>
      <c r="B19" s="8">
        <f t="shared" si="7"/>
        <v>502654.8245743669</v>
      </c>
      <c r="C19" s="4">
        <v>85</v>
      </c>
      <c r="D19" s="9">
        <v>166</v>
      </c>
      <c r="E19" s="10">
        <f t="shared" si="0"/>
        <v>0.30400560914786606</v>
      </c>
      <c r="F19" s="10">
        <f t="shared" si="1"/>
        <v>2.450149041273883</v>
      </c>
      <c r="G19" s="3">
        <v>146.613593252304</v>
      </c>
      <c r="H19" s="3">
        <v>-6.508095231202</v>
      </c>
      <c r="I19" s="3">
        <v>145.66879347857</v>
      </c>
      <c r="J19" s="3">
        <v>-16.61771142034</v>
      </c>
      <c r="K19" s="8">
        <f t="shared" si="2"/>
        <v>205152.7544271455</v>
      </c>
      <c r="L19" s="3">
        <f t="shared" si="3"/>
        <v>146.81730172631947</v>
      </c>
      <c r="M19" s="3">
        <f t="shared" si="4"/>
        <v>-6.258280173263597</v>
      </c>
      <c r="N19" s="3">
        <f t="shared" si="5"/>
        <v>146.41016742305789</v>
      </c>
      <c r="O19" s="3">
        <f t="shared" si="6"/>
        <v>-6.757910289140402</v>
      </c>
      <c r="P19" s="3">
        <v>146.613593252304</v>
      </c>
      <c r="Q19" s="3">
        <v>-6.508095231202</v>
      </c>
    </row>
    <row r="20" spans="1:17" ht="12.75">
      <c r="A20" s="9">
        <v>90</v>
      </c>
      <c r="B20" s="8">
        <f t="shared" si="7"/>
        <v>565486.6776461628</v>
      </c>
      <c r="C20" s="4">
        <v>89</v>
      </c>
      <c r="D20" s="9">
        <v>198</v>
      </c>
      <c r="E20" s="10">
        <f t="shared" si="0"/>
        <v>0.32034616573646046</v>
      </c>
      <c r="F20" s="10">
        <f t="shared" si="1"/>
        <v>2.7538568767751395</v>
      </c>
      <c r="G20" s="3">
        <v>146.342056815759</v>
      </c>
      <c r="H20" s="3">
        <v>-6.036356623732</v>
      </c>
      <c r="I20" s="3">
        <v>145.5306438725</v>
      </c>
      <c r="J20" s="3">
        <v>-15.389258823035</v>
      </c>
      <c r="K20" s="8">
        <f t="shared" si="2"/>
        <v>205343.52471809176</v>
      </c>
      <c r="L20" s="3">
        <f t="shared" si="3"/>
        <v>146.3899269934558</v>
      </c>
      <c r="M20" s="3">
        <f t="shared" si="4"/>
        <v>-5.848200841965016</v>
      </c>
      <c r="N20" s="3">
        <f t="shared" si="5"/>
        <v>146.2942022918299</v>
      </c>
      <c r="O20" s="3">
        <f t="shared" si="6"/>
        <v>-6.2245124054989835</v>
      </c>
      <c r="P20" s="3">
        <v>146.342056815759</v>
      </c>
      <c r="Q20" s="3">
        <v>-6.036356623732</v>
      </c>
    </row>
    <row r="21" spans="1:17" ht="12.75">
      <c r="A21" s="9">
        <v>100</v>
      </c>
      <c r="B21" s="8">
        <f t="shared" si="7"/>
        <v>628318.5307179586</v>
      </c>
      <c r="C21" s="4">
        <v>94</v>
      </c>
      <c r="D21" s="9">
        <v>232</v>
      </c>
      <c r="E21" s="10">
        <f t="shared" si="0"/>
        <v>0.34018750604762804</v>
      </c>
      <c r="F21" s="10">
        <f t="shared" si="1"/>
        <v>3.0580399715328643</v>
      </c>
      <c r="G21" s="3">
        <v>146.171546331799</v>
      </c>
      <c r="H21" s="3">
        <v>-5.716199804374</v>
      </c>
      <c r="I21" s="3">
        <v>145.44470079418</v>
      </c>
      <c r="J21" s="3">
        <v>-14.55884500642</v>
      </c>
      <c r="K21" s="8">
        <f t="shared" si="2"/>
        <v>205464.4597738889</v>
      </c>
      <c r="L21" s="3">
        <f t="shared" si="3"/>
        <v>146.13908239286465</v>
      </c>
      <c r="M21" s="3">
        <f t="shared" si="4"/>
        <v>-5.589686850757571</v>
      </c>
      <c r="N21" s="3">
        <f t="shared" si="5"/>
        <v>146.2040174824067</v>
      </c>
      <c r="O21" s="3">
        <f t="shared" si="6"/>
        <v>-5.842712757990428</v>
      </c>
      <c r="P21" s="3">
        <v>146.171546331799</v>
      </c>
      <c r="Q21" s="3">
        <v>-5.716199804374</v>
      </c>
    </row>
    <row r="22" spans="1:17" ht="12.75">
      <c r="A22" s="9">
        <v>110</v>
      </c>
      <c r="B22" s="8">
        <f t="shared" si="7"/>
        <v>691150.3837897545</v>
      </c>
      <c r="C22" s="4">
        <v>98.5</v>
      </c>
      <c r="D22" s="9">
        <v>267</v>
      </c>
      <c r="E22" s="10">
        <f t="shared" si="0"/>
        <v>0.35837365083832334</v>
      </c>
      <c r="F22" s="10">
        <f t="shared" si="1"/>
        <v>3.3621326233156816</v>
      </c>
      <c r="G22" s="3">
        <v>146.023196951148</v>
      </c>
      <c r="H22" s="3">
        <v>-5.423561840861</v>
      </c>
      <c r="I22" s="3">
        <v>145.369477397457</v>
      </c>
      <c r="J22" s="3">
        <v>-13.801778473227</v>
      </c>
      <c r="K22" s="8">
        <f t="shared" si="2"/>
        <v>205569.04239790307</v>
      </c>
      <c r="L22" s="3">
        <f t="shared" si="3"/>
        <v>145.95630547540728</v>
      </c>
      <c r="M22" s="3">
        <f t="shared" si="4"/>
        <v>-5.3391699326848014</v>
      </c>
      <c r="N22" s="3">
        <f t="shared" si="5"/>
        <v>146.09011908311498</v>
      </c>
      <c r="O22" s="3">
        <f t="shared" si="6"/>
        <v>-5.507953749037198</v>
      </c>
      <c r="P22" s="3">
        <v>146.023196951148</v>
      </c>
      <c r="Q22" s="3">
        <v>-5.423561840861</v>
      </c>
    </row>
  </sheetData>
  <printOptions/>
  <pageMargins left="0.75" right="0.75" top="1" bottom="1" header="0.5" footer="0.5"/>
  <pageSetup horizontalDpi="240" verticalDpi="24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P&amp;S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2M</dc:creator>
  <cp:keywords/>
  <dc:description/>
  <cp:lastModifiedBy>koliba</cp:lastModifiedBy>
  <cp:lastPrinted>1998-03-23T00:49:47Z</cp:lastPrinted>
  <dcterms:created xsi:type="dcterms:W3CDTF">1998-03-22T12:19:27Z</dcterms:created>
  <dcterms:modified xsi:type="dcterms:W3CDTF">2008-10-23T13:16:23Z</dcterms:modified>
  <cp:category/>
  <cp:version/>
  <cp:contentType/>
  <cp:contentStatus/>
</cp:coreProperties>
</file>