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<sst xmlns="http://schemas.openxmlformats.org/spreadsheetml/2006/main" count="21" uniqueCount="21">
  <si>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R293=R 0=0,0659 ohm</t>
  </si>
  <si>
    <t>Ua</t>
  </si>
  <si>
    <t>Ua^1/2</t>
  </si>
  <si>
    <t>T1[K]</t>
  </si>
  <si>
    <t>T2[K]</t>
  </si>
  <si>
    <t>T3[K]</t>
  </si>
  <si>
    <t>T4[K]</t>
  </si>
  <si>
    <t>log Ia1</t>
  </si>
  <si>
    <t>log Ia2</t>
  </si>
  <si>
    <t>log Ia3</t>
  </si>
  <si>
    <t>log Ia4</t>
  </si>
  <si>
    <t>Ia1[μA]</t>
  </si>
  <si>
    <t>Ia2[μA]</t>
  </si>
  <si>
    <t>Ia3[μA]</t>
  </si>
  <si>
    <t>Ia4[μA]</t>
  </si>
  <si>
    <t>10^3/T</t>
  </si>
  <si>
    <t>log (I/T^2)</t>
  </si>
  <si>
    <t>W=b*k/ log e</t>
  </si>
  <si>
    <t>W=</t>
  </si>
  <si>
    <t>Odhad v nulovom napätí</t>
  </si>
  <si>
    <t>J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</si>
</sst>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.2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Ia = f (Ua)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525"/>
          <c:w val="0.911"/>
          <c:h val="0.7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Sheet1!$C$2:$D$2</c:f>
              <c:strCache>
                <c:ptCount val="1"/>
                <c:pt idx="0">
                  <c:v>T1[K] 1258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Sheet1!$D$4:$D$14</c:f>
              <c:numCache/>
            </c:numRef>
          </c:yVal>
          <c:smooth val="1"/>
        </c:ser>
        <c:ser>
          <c:idx val="1"/>
          <c:order val="1"/>
          <c:tx>
            <c:strRef>
              <c:f>Sheet1!$E$2:$F$2</c:f>
              <c:strCache>
                <c:ptCount val="1"/>
                <c:pt idx="0">
                  <c:v>T2[K] 1246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Sheet1!$F$4:$F$14</c:f>
              <c:numCache/>
            </c:numRef>
          </c:yVal>
          <c:smooth val="1"/>
        </c:ser>
        <c:ser>
          <c:idx val="2"/>
          <c:order val="2"/>
          <c:tx>
            <c:strRef>
              <c:f>Sheet1!$G$2:$H$2</c:f>
              <c:strCache>
                <c:ptCount val="1"/>
                <c:pt idx="0">
                  <c:v>T3[K] 1223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Sheet1!$H$4:$H$14</c:f>
              <c:numCache/>
            </c:numRef>
          </c:yVal>
          <c:smooth val="1"/>
        </c:ser>
        <c:ser>
          <c:idx val="3"/>
          <c:order val="3"/>
          <c:tx>
            <c:strRef>
              <c:f>Sheet1!$L$2:$M$2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Sheet1!$J$4:$J$14</c:f>
              <c:numCache/>
            </c:numRef>
          </c:yVal>
          <c:smooth val="1"/>
        </c:ser>
        <c:axId val="8369339"/>
        <c:axId val="8215188"/>
      </c:scatterChart>
      <c:valAx>
        <c:axId val="8369339"/>
        <c:scaling>
          <c:orientation val="minMax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Ua^1/2  [V^1/2]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5188"/>
        <c:crosses val="autoZero"/>
        <c:crossBetween val="midCat"/>
        <c:dispUnits/>
      </c:valAx>
      <c:valAx>
        <c:axId val="8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Ia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93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(I/T^2)=f(10^3/T)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55"/>
          <c:w val="0.84475"/>
          <c:h val="0.72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log (I/T^2)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(Sheet1!$D$18,Sheet1!$F$18,Sheet1!$H$18,Sheet1!$J$18)</c:f>
              <c:numCache/>
            </c:numRef>
          </c:xVal>
          <c:yVal>
            <c:numRef>
              <c:f>(Sheet1!$D$17,Sheet1!$F$17,Sheet1!$H$17,Sheet1!$J$17)</c:f>
              <c:numCache/>
            </c:numRef>
          </c:yVal>
          <c:smooth val="1"/>
        </c:ser>
        <c:axId val="6827829"/>
        <c:axId val="61450462"/>
      </c:scatterChart>
      <c:valAx>
        <c:axId val="682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10^3/T [1/s]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50462"/>
        <c:crosses val="autoZero"/>
        <c:crossBetween val="midCat"/>
        <c:dispUnits/>
      </c:valAx>
      <c:valAx>
        <c:axId val="6145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(I/T^2)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27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104775</xdr:rowOff>
    </xdr:from>
    <xdr:to>
      <xdr:col>7</xdr:col>
      <xdr:colOff>114300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7625" y="3181350"/>
        <a:ext cx="4581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19</xdr:row>
      <xdr:rowOff>104775</xdr:rowOff>
    </xdr:from>
    <xdr:to>
      <xdr:col>13</xdr:col>
      <xdr:colOff>523875</xdr:colOff>
      <xdr:row>36</xdr:row>
      <xdr:rowOff>123825</xdr:rowOff>
    </xdr:to>
    <xdr:graphicFrame>
      <xdr:nvGraphicFramePr>
        <xdr:cNvPr id="2" name="Chart 3"/>
        <xdr:cNvGraphicFramePr/>
      </xdr:nvGraphicFramePr>
      <xdr:xfrm>
        <a:off x="4705350" y="3181350"/>
        <a:ext cx="43053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0">
      <selection activeCell="Q21" sqref="Q21"/>
    </sheetView>
  </sheetViews>
  <sheetFormatPr defaultColWidth="9.140625" defaultRowHeight="12.75"/>
  <cols>
    <col min="4" max="4" width="11.00390625" style="0" bestFit="1" customWidth="1"/>
    <col min="7" max="7" width="11.00390625" style="0" bestFit="1" customWidth="1"/>
    <col min="10" max="10" width="11.00390625" style="0" bestFit="1" customWidth="1"/>
    <col min="13" max="13" width="12.00390625" style="0" bestFit="1" customWidth="1"/>
  </cols>
  <sheetData>
    <row r="1" ht="12.75">
      <c r="A1" t="s">
        <v>0</v>
      </c>
    </row>
    <row r="2" spans="1:14" ht="12.75">
      <c r="A2" s="7"/>
      <c r="B2" s="7"/>
      <c r="C2" s="8" t="s">
        <v>3</v>
      </c>
      <c r="D2" s="9">
        <v>1258</v>
      </c>
      <c r="E2" s="8" t="s">
        <v>4</v>
      </c>
      <c r="F2" s="9">
        <v>1246</v>
      </c>
      <c r="G2" s="8" t="s">
        <v>5</v>
      </c>
      <c r="H2" s="9">
        <v>1223</v>
      </c>
      <c r="I2" s="8" t="s">
        <v>6</v>
      </c>
      <c r="J2" s="9">
        <v>1209</v>
      </c>
      <c r="L2" s="4"/>
      <c r="M2" s="4"/>
      <c r="N2" s="4"/>
    </row>
    <row r="3" spans="1:16" ht="12.75">
      <c r="A3" s="3" t="s">
        <v>1</v>
      </c>
      <c r="B3" s="3" t="s">
        <v>2</v>
      </c>
      <c r="C3" s="3" t="s">
        <v>11</v>
      </c>
      <c r="D3" s="3" t="s">
        <v>7</v>
      </c>
      <c r="E3" s="3" t="s">
        <v>12</v>
      </c>
      <c r="F3" s="3" t="s">
        <v>8</v>
      </c>
      <c r="G3" s="3" t="s">
        <v>13</v>
      </c>
      <c r="H3" s="3" t="s">
        <v>9</v>
      </c>
      <c r="I3" s="3" t="s">
        <v>14</v>
      </c>
      <c r="J3" s="3" t="s">
        <v>10</v>
      </c>
      <c r="L3" s="4"/>
      <c r="M3" s="5"/>
      <c r="N3" s="4"/>
      <c r="P3" s="2"/>
    </row>
    <row r="4" spans="1:14" ht="12.75">
      <c r="A4" s="16">
        <v>80</v>
      </c>
      <c r="B4" s="14">
        <f aca="true" t="shared" si="0" ref="B4:B14">POWER(A4,1/2)</f>
        <v>8.94427190999916</v>
      </c>
      <c r="C4" s="14">
        <v>11.44</v>
      </c>
      <c r="D4" s="14">
        <f aca="true" t="shared" si="1" ref="D4:D14">LOG10(C4*0.000001)</f>
        <v>-4.941573975542995</v>
      </c>
      <c r="E4" s="14">
        <v>7.95</v>
      </c>
      <c r="F4" s="14">
        <f aca="true" t="shared" si="2" ref="F4:F14">LOG10(E4*0.000001)</f>
        <v>-5.0996328713435295</v>
      </c>
      <c r="G4" s="14">
        <v>5.03</v>
      </c>
      <c r="H4" s="14">
        <f aca="true" t="shared" si="3" ref="H4:H14">LOG10(G4*0.000001)</f>
        <v>-5.298432014944073</v>
      </c>
      <c r="I4" s="15">
        <v>2.25</v>
      </c>
      <c r="J4" s="14">
        <f aca="true" t="shared" si="4" ref="J4:J14">LOG10(I4*0.000001)</f>
        <v>-5.647817481888637</v>
      </c>
      <c r="L4" s="4"/>
      <c r="M4" s="6"/>
      <c r="N4" s="4"/>
    </row>
    <row r="5" spans="1:16" ht="12.75">
      <c r="A5" s="16">
        <v>120</v>
      </c>
      <c r="B5" s="14">
        <f t="shared" si="0"/>
        <v>10.954451150103322</v>
      </c>
      <c r="C5" s="14">
        <v>11.95</v>
      </c>
      <c r="D5" s="14">
        <f t="shared" si="1"/>
        <v>-4.922632094715843</v>
      </c>
      <c r="E5" s="14">
        <v>8.29</v>
      </c>
      <c r="F5" s="14">
        <f t="shared" si="2"/>
        <v>-5.081445469449727</v>
      </c>
      <c r="G5" s="14">
        <v>5.24</v>
      </c>
      <c r="H5" s="14">
        <f t="shared" si="3"/>
        <v>-5.280668713016273</v>
      </c>
      <c r="I5" s="15">
        <v>2.39</v>
      </c>
      <c r="J5" s="14">
        <f t="shared" si="4"/>
        <v>-5.621602099051862</v>
      </c>
      <c r="L5" s="4"/>
      <c r="M5" s="6"/>
      <c r="N5" s="4"/>
      <c r="P5" s="2"/>
    </row>
    <row r="6" spans="1:14" ht="12.75">
      <c r="A6" s="16">
        <v>160</v>
      </c>
      <c r="B6" s="14">
        <f t="shared" si="0"/>
        <v>12.649110640673518</v>
      </c>
      <c r="C6" s="14">
        <v>12.29</v>
      </c>
      <c r="D6" s="14">
        <f t="shared" si="1"/>
        <v>-4.910448117113546</v>
      </c>
      <c r="E6" s="14">
        <v>8.52</v>
      </c>
      <c r="F6" s="14">
        <f t="shared" si="2"/>
        <v>-5.0695604052333</v>
      </c>
      <c r="G6" s="14">
        <v>5.41</v>
      </c>
      <c r="H6" s="14">
        <f t="shared" si="3"/>
        <v>-5.266802734893431</v>
      </c>
      <c r="I6" s="15">
        <v>2.48</v>
      </c>
      <c r="J6" s="14">
        <f t="shared" si="4"/>
        <v>-5.605548319173784</v>
      </c>
      <c r="L6" s="4"/>
      <c r="M6" s="6"/>
      <c r="N6" s="4"/>
    </row>
    <row r="7" spans="1:14" ht="12.75">
      <c r="A7" s="16">
        <v>180</v>
      </c>
      <c r="B7" s="14">
        <f t="shared" si="0"/>
        <v>13.416407864998739</v>
      </c>
      <c r="C7" s="14">
        <v>12.47</v>
      </c>
      <c r="D7" s="14">
        <f t="shared" si="1"/>
        <v>-4.904133546521457</v>
      </c>
      <c r="E7" s="14">
        <v>8.67</v>
      </c>
      <c r="F7" s="14">
        <f t="shared" si="2"/>
        <v>-5.06198090252379</v>
      </c>
      <c r="G7" s="14">
        <v>5.48</v>
      </c>
      <c r="H7" s="14">
        <f t="shared" si="3"/>
        <v>-5.261219441515631</v>
      </c>
      <c r="I7" s="15">
        <v>2.54</v>
      </c>
      <c r="J7" s="14">
        <f t="shared" si="4"/>
        <v>-5.595166283380062</v>
      </c>
      <c r="L7" s="4"/>
      <c r="M7" s="6"/>
      <c r="N7" s="4"/>
    </row>
    <row r="8" spans="1:14" ht="12.75">
      <c r="A8" s="16">
        <v>185</v>
      </c>
      <c r="B8" s="14">
        <f t="shared" si="0"/>
        <v>13.601470508735444</v>
      </c>
      <c r="C8" s="14">
        <v>12.51</v>
      </c>
      <c r="D8" s="14">
        <f t="shared" si="1"/>
        <v>-4.90274269030658</v>
      </c>
      <c r="E8" s="14">
        <v>8.71</v>
      </c>
      <c r="F8" s="14">
        <f t="shared" si="2"/>
        <v>-5.059981844992337</v>
      </c>
      <c r="G8" s="14">
        <v>5.5</v>
      </c>
      <c r="H8" s="14">
        <f t="shared" si="3"/>
        <v>-5.259637310505756</v>
      </c>
      <c r="I8" s="15">
        <v>2.56</v>
      </c>
      <c r="J8" s="14">
        <f t="shared" si="4"/>
        <v>-5.591760034688151</v>
      </c>
      <c r="L8" s="4"/>
      <c r="M8" s="6"/>
      <c r="N8" s="4"/>
    </row>
    <row r="9" spans="1:14" ht="12.75">
      <c r="A9" s="16">
        <v>190</v>
      </c>
      <c r="B9" s="14">
        <f t="shared" si="0"/>
        <v>13.784048752090222</v>
      </c>
      <c r="C9" s="14">
        <v>12.55</v>
      </c>
      <c r="D9" s="14">
        <f t="shared" si="1"/>
        <v>-4.901356274182943</v>
      </c>
      <c r="E9" s="14">
        <v>8.74</v>
      </c>
      <c r="F9" s="14">
        <f t="shared" si="2"/>
        <v>-5.058488567365597</v>
      </c>
      <c r="G9" s="14">
        <v>5.52</v>
      </c>
      <c r="H9" s="14">
        <f t="shared" si="3"/>
        <v>-5.2580609222708015</v>
      </c>
      <c r="I9" s="15">
        <v>2.56</v>
      </c>
      <c r="J9" s="14">
        <f t="shared" si="4"/>
        <v>-5.591760034688151</v>
      </c>
      <c r="L9" s="4"/>
      <c r="M9" s="6"/>
      <c r="N9" s="4"/>
    </row>
    <row r="10" spans="1:14" ht="12.75">
      <c r="A10" s="16">
        <v>195</v>
      </c>
      <c r="B10" s="14">
        <f t="shared" si="0"/>
        <v>13.96424004376894</v>
      </c>
      <c r="C10" s="14">
        <v>12.59</v>
      </c>
      <c r="D10" s="14">
        <f t="shared" si="1"/>
        <v>-4.899974269892137</v>
      </c>
      <c r="E10" s="14">
        <v>8.77</v>
      </c>
      <c r="F10" s="14">
        <f t="shared" si="2"/>
        <v>-5.05700040663396</v>
      </c>
      <c r="G10" s="14">
        <v>5.54</v>
      </c>
      <c r="H10" s="14">
        <f t="shared" si="3"/>
        <v>-5.2564902352715706</v>
      </c>
      <c r="I10" s="15">
        <v>2.58</v>
      </c>
      <c r="J10" s="14">
        <f t="shared" si="4"/>
        <v>-5.58838029403677</v>
      </c>
      <c r="L10" s="4"/>
      <c r="M10" s="6"/>
      <c r="N10" s="4"/>
    </row>
    <row r="11" spans="1:14" ht="12.75">
      <c r="A11" s="16">
        <v>200</v>
      </c>
      <c r="B11" s="14">
        <f t="shared" si="0"/>
        <v>14.142135623730951</v>
      </c>
      <c r="C11" s="14">
        <v>12.64</v>
      </c>
      <c r="D11" s="14">
        <f t="shared" si="1"/>
        <v>-4.898252926053634</v>
      </c>
      <c r="E11" s="14">
        <v>8.8</v>
      </c>
      <c r="F11" s="14">
        <f t="shared" si="2"/>
        <v>-5.055517327849832</v>
      </c>
      <c r="G11" s="14">
        <v>5.56</v>
      </c>
      <c r="H11" s="14">
        <f t="shared" si="3"/>
        <v>-5.2549252084179425</v>
      </c>
      <c r="I11" s="15">
        <v>2.59</v>
      </c>
      <c r="J11" s="14">
        <f t="shared" si="4"/>
        <v>-5.586700235918748</v>
      </c>
      <c r="L11" s="4"/>
      <c r="M11" s="6"/>
      <c r="N11" s="4"/>
    </row>
    <row r="12" spans="1:14" ht="12.75">
      <c r="A12" s="16">
        <v>205</v>
      </c>
      <c r="B12" s="14">
        <f t="shared" si="0"/>
        <v>14.317821063276353</v>
      </c>
      <c r="C12" s="14">
        <v>12.69</v>
      </c>
      <c r="D12" s="14">
        <f t="shared" si="1"/>
        <v>-4.896538377905295</v>
      </c>
      <c r="E12" s="14">
        <v>8.83</v>
      </c>
      <c r="F12" s="14">
        <f t="shared" si="2"/>
        <v>-5.054039296422431</v>
      </c>
      <c r="G12" s="14">
        <v>5.58</v>
      </c>
      <c r="H12" s="14">
        <f t="shared" si="3"/>
        <v>-5.253365801062421</v>
      </c>
      <c r="I12" s="15">
        <v>2.61</v>
      </c>
      <c r="J12" s="14">
        <f t="shared" si="4"/>
        <v>-5.583359492661719</v>
      </c>
      <c r="L12" s="4"/>
      <c r="M12" s="6"/>
      <c r="N12" s="4"/>
    </row>
    <row r="13" spans="1:14" ht="12.75">
      <c r="A13" s="16">
        <v>210</v>
      </c>
      <c r="B13" s="14">
        <f t="shared" si="0"/>
        <v>14.491376746189438</v>
      </c>
      <c r="C13" s="14">
        <v>12.76</v>
      </c>
      <c r="D13" s="14">
        <f t="shared" si="1"/>
        <v>-4.8941493256148565</v>
      </c>
      <c r="E13" s="14">
        <v>8.87</v>
      </c>
      <c r="F13" s="14">
        <f t="shared" si="2"/>
        <v>-5.052076380168273</v>
      </c>
      <c r="G13" s="14">
        <v>5.61</v>
      </c>
      <c r="H13" s="14">
        <f t="shared" si="3"/>
        <v>-5.251037138743839</v>
      </c>
      <c r="I13" s="15">
        <v>2.61</v>
      </c>
      <c r="J13" s="14">
        <f t="shared" si="4"/>
        <v>-5.583359492661719</v>
      </c>
      <c r="L13" s="4"/>
      <c r="M13" s="6"/>
      <c r="N13" s="4"/>
    </row>
    <row r="14" spans="1:14" ht="12.75">
      <c r="A14" s="16">
        <v>215</v>
      </c>
      <c r="B14" s="14">
        <f t="shared" si="0"/>
        <v>14.66287829861518</v>
      </c>
      <c r="C14" s="14">
        <v>12.82</v>
      </c>
      <c r="D14" s="14">
        <f t="shared" si="1"/>
        <v>-4.892111974817201</v>
      </c>
      <c r="E14" s="14">
        <v>8.91</v>
      </c>
      <c r="F14" s="14">
        <f t="shared" si="2"/>
        <v>-5.050122295963125</v>
      </c>
      <c r="G14" s="14">
        <v>5.64</v>
      </c>
      <c r="H14" s="14">
        <f t="shared" si="3"/>
        <v>-5.248720896016658</v>
      </c>
      <c r="I14" s="15">
        <v>2.64</v>
      </c>
      <c r="J14" s="14">
        <f t="shared" si="4"/>
        <v>-5.578396073130169</v>
      </c>
      <c r="L14" s="4"/>
      <c r="M14" s="6"/>
      <c r="N14" s="4"/>
    </row>
    <row r="15" spans="1:10" s="1" customFormat="1" ht="12.75">
      <c r="A15" s="11" t="s">
        <v>19</v>
      </c>
      <c r="B15" s="11"/>
      <c r="C15" s="11"/>
      <c r="D15" s="11">
        <f>FORECAST(0,D4:D14,B4:B14)</f>
        <v>-5.015329794428951</v>
      </c>
      <c r="E15" s="11"/>
      <c r="F15" s="11">
        <f>FORECAST(0,F4:F14,B4:B14)</f>
        <v>-5.175584742064424</v>
      </c>
      <c r="G15" s="11"/>
      <c r="H15" s="11">
        <f>FORECAST(0,H4:H14,B4:B14)</f>
        <v>-5.373565858758311</v>
      </c>
      <c r="I15" s="11"/>
      <c r="J15" s="11">
        <f>FORECAST(0,J4:J14,B4:B14)</f>
        <v>-5.752117848250707</v>
      </c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3" ht="12.75">
      <c r="A17" s="13" t="s">
        <v>16</v>
      </c>
      <c r="B17" s="10"/>
      <c r="C17" s="10"/>
      <c r="D17" s="10">
        <f>D15-LOG10(D2^2)</f>
        <v>-11.214691076647451</v>
      </c>
      <c r="E17" s="10"/>
      <c r="F17" s="10">
        <f>F15-LOG10(F2^2)</f>
        <v>-11.366620826710726</v>
      </c>
      <c r="G17" s="10"/>
      <c r="H17" s="10">
        <f>H15-LOG10(H2^2)</f>
        <v>-11.548418772830882</v>
      </c>
      <c r="I17" s="10"/>
      <c r="J17" s="10">
        <f>J15-LOG10(J2^2)</f>
        <v>-11.91697044997225</v>
      </c>
      <c r="M17" s="4"/>
    </row>
    <row r="18" spans="1:13" ht="12.75">
      <c r="A18" s="13" t="s">
        <v>15</v>
      </c>
      <c r="B18" s="10"/>
      <c r="C18" s="10"/>
      <c r="D18" s="10">
        <f>1000/D2</f>
        <v>0.794912559618442</v>
      </c>
      <c r="E18" s="10"/>
      <c r="F18" s="10">
        <f>1000/F2</f>
        <v>0.8025682182985554</v>
      </c>
      <c r="G18" s="10"/>
      <c r="H18" s="10">
        <f>1000/H2</f>
        <v>0.8176614881439084</v>
      </c>
      <c r="I18" s="10"/>
      <c r="J18" s="10">
        <f>1000/J2</f>
        <v>0.8271298593879239</v>
      </c>
      <c r="M18" s="4"/>
    </row>
    <row r="39" spans="1:2" ht="12.75">
      <c r="A39" s="1" t="s">
        <v>17</v>
      </c>
      <c r="B39" s="1"/>
    </row>
    <row r="40" spans="1:3" ht="12.75">
      <c r="A40" s="1" t="s">
        <v>18</v>
      </c>
      <c r="B40" s="1">
        <f>(-15.335)*1.38E-23/LOG10(2.718)</f>
        <v>-4.873304936416717E-22</v>
      </c>
      <c r="C40" s="1" t="s">
        <v>20</v>
      </c>
    </row>
  </sheetData>
  <sheetProtection/>
  <printOptions/>
  <pageMargins left="0.58" right="0.75" top="0.8" bottom="0.63" header="0.5" footer="0.5"/>
  <pageSetup horizontalDpi="300" verticalDpi="300" orientation="landscape" paperSize="9" r:id="rId2"/>
  <headerFooter alignWithMargins="0">
    <oddHeader>&amp;C&amp;"Arial,Bold"Tepelná emisia elektrónov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flipik</cp:lastModifiedBy>
  <cp:lastPrinted>2007-11-13T12:18:33Z</cp:lastPrinted>
  <dcterms:created xsi:type="dcterms:W3CDTF">2007-11-11T15:18:24Z</dcterms:created>
  <dcterms:modified xsi:type="dcterms:W3CDTF">2007-12-10T09:49:21Z</dcterms:modified>
  <cp:category/>
  <cp:version/>
  <cp:contentType/>
  <cp:contentStatus/>
</cp:coreProperties>
</file>