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20" yWindow="120" windowWidth="6225" windowHeight="5115" activeTab="3"/>
  </bookViews>
  <sheets>
    <sheet name="Priebehy" sheetId="1" r:id="rId1"/>
    <sheet name="Volba I" sheetId="2" r:id="rId2"/>
    <sheet name="Volba U" sheetId="3" r:id="rId3"/>
    <sheet name="Skusmo" sheetId="4" r:id="rId4"/>
    <sheet name="Programovo" sheetId="5" r:id="rId5"/>
    <sheet name="Skryty I" sheetId="6" state="hidden" r:id="rId6"/>
    <sheet name="Skryty-priebehy" sheetId="7" state="hidden" r:id="rId7"/>
    <sheet name="Skryty U" sheetId="8" state="hidden" r:id="rId8"/>
    <sheet name="Skryty F" sheetId="9" state="hidden" r:id="rId9"/>
    <sheet name="Skryty-halfing" sheetId="10" state="hidden" r:id="rId10"/>
  </sheets>
  <definedNames>
    <definedName name="DUi">'Skryty I'!$C$1</definedName>
    <definedName name="DUu">'Skryty U'!$C$1</definedName>
    <definedName name="I_k">'Priebehy'!$G$6</definedName>
    <definedName name="I_o">'Priebehy'!$J$4</definedName>
    <definedName name="k">'Priebehy'!$G$4</definedName>
    <definedName name="U_maxi">'Volba I'!$J$6</definedName>
    <definedName name="U_maxu">'Volba U'!$J$6</definedName>
    <definedName name="U_mini">'Volba I'!$F$6</definedName>
    <definedName name="U_minu">'Volba U'!$F$6</definedName>
    <definedName name="U_o">'Priebehy'!$J$6</definedName>
  </definedNames>
  <calcPr fullCalcOnLoad="1"/>
</workbook>
</file>

<file path=xl/sharedStrings.xml><?xml version="1.0" encoding="utf-8"?>
<sst xmlns="http://schemas.openxmlformats.org/spreadsheetml/2006/main" count="135" uniqueCount="61">
  <si>
    <t>I</t>
  </si>
  <si>
    <t>U</t>
  </si>
  <si>
    <r>
      <t>D</t>
    </r>
    <r>
      <rPr>
        <sz val="10"/>
        <rFont val="Arial"/>
        <family val="0"/>
      </rPr>
      <t>U =</t>
    </r>
  </si>
  <si>
    <t>I_LIN</t>
  </si>
  <si>
    <t>I_NELIN</t>
  </si>
  <si>
    <t>k =</t>
  </si>
  <si>
    <r>
      <t xml:space="preserve"> </t>
    </r>
    <r>
      <rPr>
        <sz val="10"/>
        <color indexed="10"/>
        <rFont val="Symbol"/>
        <family val="1"/>
      </rPr>
      <t xml:space="preserve">¿ </t>
    </r>
    <r>
      <rPr>
        <sz val="10"/>
        <color indexed="12"/>
        <rFont val="Symbol"/>
        <family val="1"/>
      </rPr>
      <t>®</t>
    </r>
  </si>
  <si>
    <t>NELIN</t>
  </si>
  <si>
    <t>LIN</t>
  </si>
  <si>
    <t>delta =</t>
  </si>
  <si>
    <t>s</t>
  </si>
  <si>
    <r>
      <t>I</t>
    </r>
    <r>
      <rPr>
        <sz val="10"/>
        <color indexed="10"/>
        <rFont val="Arial"/>
        <family val="0"/>
      </rPr>
      <t>_o =</t>
    </r>
  </si>
  <si>
    <r>
      <t>I</t>
    </r>
    <r>
      <rPr>
        <sz val="10"/>
        <color indexed="12"/>
        <rFont val="Arial"/>
        <family val="2"/>
      </rPr>
      <t>_k =</t>
    </r>
  </si>
  <si>
    <t>F</t>
  </si>
  <si>
    <t>C =</t>
  </si>
  <si>
    <r>
      <t xml:space="preserve"> </t>
    </r>
    <r>
      <rPr>
        <sz val="10"/>
        <color indexed="10"/>
        <rFont val="Symbol"/>
        <family val="1"/>
      </rPr>
      <t xml:space="preserve"> </t>
    </r>
    <r>
      <rPr>
        <b/>
        <sz val="10"/>
        <color indexed="8"/>
        <rFont val="Symbol"/>
        <family val="1"/>
      </rPr>
      <t>®</t>
    </r>
  </si>
  <si>
    <t>informácia</t>
  </si>
  <si>
    <t>vstup dát</t>
  </si>
  <si>
    <t>výstup dát</t>
  </si>
  <si>
    <t>vlož čo chceš</t>
  </si>
  <si>
    <t>nevkladaj nič</t>
  </si>
  <si>
    <t>pozorne čítaj</t>
  </si>
  <si>
    <t>tieto čísla možno zmeniť len v liste "Priebehy"</t>
  </si>
  <si>
    <t xml:space="preserve">      číslo v zelenom poli možno ľubovolne zmeniť </t>
  </si>
  <si>
    <r>
      <t>U</t>
    </r>
    <r>
      <rPr>
        <sz val="10"/>
        <color indexed="12"/>
        <rFont val="Arial"/>
        <family val="2"/>
      </rPr>
      <t>_o =</t>
    </r>
  </si>
  <si>
    <t xml:space="preserve">   napätie naprázdno</t>
  </si>
  <si>
    <t xml:space="preserve">       prúd nakrátko</t>
  </si>
  <si>
    <r>
      <t>I</t>
    </r>
    <r>
      <rPr>
        <sz val="10"/>
        <color indexed="10"/>
        <rFont val="Arial"/>
        <family val="2"/>
      </rPr>
      <t xml:space="preserve"> = (</t>
    </r>
    <r>
      <rPr>
        <i/>
        <sz val="10"/>
        <color indexed="10"/>
        <rFont val="Arial"/>
        <family val="2"/>
      </rPr>
      <t>I</t>
    </r>
    <r>
      <rPr>
        <sz val="10"/>
        <color indexed="10"/>
        <rFont val="Arial"/>
        <family val="2"/>
      </rPr>
      <t>_o)*[exp(</t>
    </r>
    <r>
      <rPr>
        <i/>
        <sz val="10"/>
        <color indexed="10"/>
        <rFont val="Arial"/>
        <family val="2"/>
      </rPr>
      <t>k</t>
    </r>
    <r>
      <rPr>
        <sz val="10"/>
        <color indexed="10"/>
        <rFont val="Arial"/>
        <family val="2"/>
      </rPr>
      <t>*</t>
    </r>
    <r>
      <rPr>
        <i/>
        <sz val="10"/>
        <color indexed="10"/>
        <rFont val="Arial"/>
        <family val="2"/>
      </rPr>
      <t>U</t>
    </r>
    <r>
      <rPr>
        <sz val="10"/>
        <color indexed="10"/>
        <rFont val="Arial"/>
        <family val="2"/>
      </rPr>
      <t>)</t>
    </r>
    <r>
      <rPr>
        <i/>
        <sz val="10"/>
        <color indexed="10"/>
        <rFont val="Arial"/>
        <family val="2"/>
      </rPr>
      <t>-</t>
    </r>
    <r>
      <rPr>
        <sz val="10"/>
        <color indexed="10"/>
        <rFont val="Arial"/>
        <family val="2"/>
      </rPr>
      <t>1]</t>
    </r>
  </si>
  <si>
    <r>
      <t>I</t>
    </r>
    <r>
      <rPr>
        <sz val="10"/>
        <color indexed="12"/>
        <rFont val="Arial"/>
        <family val="2"/>
      </rPr>
      <t xml:space="preserve"> = (</t>
    </r>
    <r>
      <rPr>
        <i/>
        <sz val="10"/>
        <color indexed="12"/>
        <rFont val="Arial"/>
        <family val="2"/>
      </rPr>
      <t>I</t>
    </r>
    <r>
      <rPr>
        <sz val="10"/>
        <color indexed="12"/>
        <rFont val="Arial"/>
        <family val="2"/>
      </rPr>
      <t>_k)*[1</t>
    </r>
    <r>
      <rPr>
        <i/>
        <sz val="10"/>
        <color indexed="12"/>
        <rFont val="Arial"/>
        <family val="2"/>
      </rPr>
      <t xml:space="preserve"> - </t>
    </r>
    <r>
      <rPr>
        <sz val="10"/>
        <color indexed="12"/>
        <rFont val="Arial"/>
        <family val="2"/>
      </rPr>
      <t>(U</t>
    </r>
    <r>
      <rPr>
        <i/>
        <sz val="10"/>
        <color indexed="12"/>
        <rFont val="Arial"/>
        <family val="2"/>
      </rPr>
      <t>)/</t>
    </r>
    <r>
      <rPr>
        <sz val="10"/>
        <color indexed="12"/>
        <rFont val="Arial"/>
        <family val="2"/>
      </rPr>
      <t>(U</t>
    </r>
    <r>
      <rPr>
        <i/>
        <sz val="10"/>
        <color indexed="12"/>
        <rFont val="Arial"/>
        <family val="2"/>
      </rPr>
      <t>_</t>
    </r>
    <r>
      <rPr>
        <sz val="10"/>
        <color indexed="12"/>
        <rFont val="Arial"/>
        <family val="2"/>
      </rPr>
      <t>o)]</t>
    </r>
  </si>
  <si>
    <t>¬</t>
  </si>
  <si>
    <t>môžeš vložiť</t>
  </si>
  <si>
    <t>ale ...</t>
  </si>
  <si>
    <r>
      <t>U</t>
    </r>
    <r>
      <rPr>
        <sz val="9"/>
        <rFont val="Arial"/>
        <family val="2"/>
      </rPr>
      <t>_min =</t>
    </r>
  </si>
  <si>
    <r>
      <t>U</t>
    </r>
    <r>
      <rPr>
        <sz val="9"/>
        <rFont val="Arial"/>
        <family val="2"/>
      </rPr>
      <t>_max =</t>
    </r>
  </si>
  <si>
    <r>
      <t xml:space="preserve">zvoľ  prúd </t>
    </r>
    <r>
      <rPr>
        <b/>
        <i/>
        <sz val="9"/>
        <color indexed="12"/>
        <rFont val="Arial"/>
        <family val="2"/>
      </rPr>
      <t>I</t>
    </r>
  </si>
  <si>
    <r>
      <t xml:space="preserve">zvoľ  napätie </t>
    </r>
    <r>
      <rPr>
        <b/>
        <i/>
        <sz val="9"/>
        <color indexed="10"/>
        <rFont val="Arial"/>
        <family val="2"/>
      </rPr>
      <t>U</t>
    </r>
  </si>
  <si>
    <r>
      <t xml:space="preserve"> ¿</t>
    </r>
    <r>
      <rPr>
        <sz val="10"/>
        <color indexed="10"/>
        <rFont val="Symbol"/>
        <family val="1"/>
      </rPr>
      <t xml:space="preserve"> ®</t>
    </r>
  </si>
  <si>
    <t>riešenie konverguje:  x</t>
  </si>
  <si>
    <r>
      <t>U</t>
    </r>
    <r>
      <rPr>
        <sz val="10"/>
        <color indexed="10"/>
        <rFont val="Arial"/>
        <family val="2"/>
      </rPr>
      <t xml:space="preserve"> =(1</t>
    </r>
    <r>
      <rPr>
        <i/>
        <sz val="10"/>
        <color indexed="10"/>
        <rFont val="Arial"/>
        <family val="2"/>
      </rPr>
      <t>/k</t>
    </r>
    <r>
      <rPr>
        <sz val="10"/>
        <color indexed="10"/>
        <rFont val="Arial"/>
        <family val="2"/>
      </rPr>
      <t>)*LN[1+(</t>
    </r>
    <r>
      <rPr>
        <i/>
        <sz val="10"/>
        <color indexed="10"/>
        <rFont val="Arial"/>
        <family val="2"/>
      </rPr>
      <t>I</t>
    </r>
    <r>
      <rPr>
        <sz val="10"/>
        <color indexed="10"/>
        <rFont val="Arial"/>
        <family val="2"/>
      </rPr>
      <t>)</t>
    </r>
    <r>
      <rPr>
        <i/>
        <sz val="10"/>
        <color indexed="10"/>
        <rFont val="Arial"/>
        <family val="2"/>
      </rPr>
      <t>/</t>
    </r>
    <r>
      <rPr>
        <sz val="10"/>
        <color indexed="10"/>
        <rFont val="Arial"/>
        <family val="2"/>
      </rPr>
      <t xml:space="preserve">( </t>
    </r>
    <r>
      <rPr>
        <i/>
        <sz val="10"/>
        <color indexed="10"/>
        <rFont val="Arial"/>
        <family val="2"/>
      </rPr>
      <t>I</t>
    </r>
    <r>
      <rPr>
        <sz val="10"/>
        <color indexed="10"/>
        <rFont val="Arial"/>
        <family val="2"/>
      </rPr>
      <t>_o)]</t>
    </r>
  </si>
  <si>
    <r>
      <t>I</t>
    </r>
    <r>
      <rPr>
        <sz val="10"/>
        <color indexed="12"/>
        <rFont val="Arial"/>
        <family val="2"/>
      </rPr>
      <t xml:space="preserve"> = (</t>
    </r>
    <r>
      <rPr>
        <i/>
        <sz val="10"/>
        <color indexed="12"/>
        <rFont val="Arial"/>
        <family val="2"/>
      </rPr>
      <t>I</t>
    </r>
    <r>
      <rPr>
        <sz val="10"/>
        <color indexed="12"/>
        <rFont val="Arial"/>
        <family val="2"/>
      </rPr>
      <t>_k)*[1</t>
    </r>
    <r>
      <rPr>
        <i/>
        <sz val="10"/>
        <color indexed="12"/>
        <rFont val="Arial"/>
        <family val="2"/>
      </rPr>
      <t xml:space="preserve"> - </t>
    </r>
    <r>
      <rPr>
        <sz val="10"/>
        <color indexed="12"/>
        <rFont val="Arial"/>
        <family val="2"/>
      </rPr>
      <t>(</t>
    </r>
    <r>
      <rPr>
        <i/>
        <sz val="10"/>
        <color indexed="12"/>
        <rFont val="Arial"/>
        <family val="2"/>
      </rPr>
      <t>U</t>
    </r>
    <r>
      <rPr>
        <sz val="10"/>
        <color indexed="12"/>
        <rFont val="Arial"/>
        <family val="2"/>
      </rPr>
      <t>)</t>
    </r>
    <r>
      <rPr>
        <i/>
        <sz val="10"/>
        <color indexed="12"/>
        <rFont val="Arial"/>
        <family val="2"/>
      </rPr>
      <t>/</t>
    </r>
    <r>
      <rPr>
        <sz val="10"/>
        <color indexed="12"/>
        <rFont val="Arial"/>
        <family val="2"/>
      </rPr>
      <t>(</t>
    </r>
    <r>
      <rPr>
        <i/>
        <sz val="10"/>
        <color indexed="12"/>
        <rFont val="Arial"/>
        <family val="2"/>
      </rPr>
      <t>U_</t>
    </r>
    <r>
      <rPr>
        <sz val="10"/>
        <color indexed="12"/>
        <rFont val="Arial"/>
        <family val="2"/>
      </rPr>
      <t>o)]</t>
    </r>
  </si>
  <si>
    <r>
      <t>k</t>
    </r>
    <r>
      <rPr>
        <sz val="10"/>
        <color indexed="10"/>
        <rFont val="Arial"/>
        <family val="0"/>
      </rPr>
      <t xml:space="preserve"> =</t>
    </r>
  </si>
  <si>
    <r>
      <t>I</t>
    </r>
    <r>
      <rPr>
        <sz val="10"/>
        <color indexed="12"/>
        <rFont val="Arial"/>
        <family val="2"/>
      </rPr>
      <t xml:space="preserve"> =(</t>
    </r>
    <r>
      <rPr>
        <i/>
        <sz val="10"/>
        <color indexed="12"/>
        <rFont val="Arial"/>
        <family val="2"/>
      </rPr>
      <t>I</t>
    </r>
    <r>
      <rPr>
        <sz val="10"/>
        <color indexed="12"/>
        <rFont val="Arial"/>
        <family val="2"/>
      </rPr>
      <t>_k)*[1</t>
    </r>
    <r>
      <rPr>
        <i/>
        <sz val="10"/>
        <color indexed="12"/>
        <rFont val="Arial"/>
        <family val="2"/>
      </rPr>
      <t xml:space="preserve"> - </t>
    </r>
    <r>
      <rPr>
        <sz val="10"/>
        <color indexed="12"/>
        <rFont val="Arial"/>
        <family val="2"/>
      </rPr>
      <t>(</t>
    </r>
    <r>
      <rPr>
        <i/>
        <sz val="10"/>
        <color indexed="12"/>
        <rFont val="Arial"/>
        <family val="2"/>
      </rPr>
      <t>U</t>
    </r>
    <r>
      <rPr>
        <sz val="10"/>
        <color indexed="12"/>
        <rFont val="Arial"/>
        <family val="2"/>
      </rPr>
      <t>)</t>
    </r>
    <r>
      <rPr>
        <i/>
        <sz val="10"/>
        <color indexed="12"/>
        <rFont val="Arial"/>
        <family val="2"/>
      </rPr>
      <t>/</t>
    </r>
    <r>
      <rPr>
        <sz val="10"/>
        <color indexed="12"/>
        <rFont val="Arial"/>
        <family val="2"/>
      </rPr>
      <t>(</t>
    </r>
    <r>
      <rPr>
        <i/>
        <sz val="10"/>
        <color indexed="12"/>
        <rFont val="Arial"/>
        <family val="2"/>
      </rPr>
      <t>U_</t>
    </r>
    <r>
      <rPr>
        <sz val="10"/>
        <color indexed="12"/>
        <rFont val="Arial"/>
        <family val="2"/>
      </rPr>
      <t>o)]</t>
    </r>
  </si>
  <si>
    <r>
      <t>F</t>
    </r>
    <r>
      <rPr>
        <sz val="10"/>
        <color indexed="14"/>
        <rFont val="Arial"/>
        <family val="2"/>
      </rPr>
      <t>(</t>
    </r>
    <r>
      <rPr>
        <i/>
        <sz val="10"/>
        <color indexed="14"/>
        <rFont val="Arial"/>
        <family val="2"/>
      </rPr>
      <t>U</t>
    </r>
    <r>
      <rPr>
        <sz val="10"/>
        <color indexed="14"/>
        <rFont val="Arial"/>
        <family val="2"/>
      </rPr>
      <t>)</t>
    </r>
    <r>
      <rPr>
        <sz val="10"/>
        <rFont val="Arial"/>
        <family val="0"/>
      </rPr>
      <t xml:space="preserve"> = </t>
    </r>
    <r>
      <rPr>
        <b/>
        <i/>
        <sz val="10"/>
        <color indexed="12"/>
        <rFont val="Arial"/>
        <family val="2"/>
      </rPr>
      <t>I</t>
    </r>
    <r>
      <rPr>
        <sz val="10"/>
        <color indexed="8"/>
        <rFont val="Arial"/>
        <family val="2"/>
      </rPr>
      <t>(</t>
    </r>
    <r>
      <rPr>
        <i/>
        <sz val="10"/>
        <color indexed="14"/>
        <rFont val="Arial"/>
        <family val="2"/>
      </rPr>
      <t>U</t>
    </r>
    <r>
      <rPr>
        <sz val="10"/>
        <rFont val="Arial"/>
        <family val="0"/>
      </rPr>
      <t xml:space="preserve">) - </t>
    </r>
    <r>
      <rPr>
        <b/>
        <i/>
        <sz val="10"/>
        <color indexed="10"/>
        <rFont val="Arial"/>
        <family val="2"/>
      </rPr>
      <t>I</t>
    </r>
    <r>
      <rPr>
        <sz val="10"/>
        <rFont val="Arial"/>
        <family val="0"/>
      </rPr>
      <t>(</t>
    </r>
    <r>
      <rPr>
        <i/>
        <sz val="10"/>
        <color indexed="14"/>
        <rFont val="Arial"/>
        <family val="2"/>
      </rPr>
      <t>U</t>
    </r>
    <r>
      <rPr>
        <sz val="10"/>
        <rFont val="Arial"/>
        <family val="0"/>
      </rPr>
      <t>)</t>
    </r>
  </si>
  <si>
    <r>
      <t>I</t>
    </r>
    <r>
      <rPr>
        <sz val="10"/>
        <color indexed="12"/>
        <rFont val="Arial"/>
        <family val="2"/>
      </rPr>
      <t>(</t>
    </r>
    <r>
      <rPr>
        <i/>
        <sz val="10"/>
        <color indexed="14"/>
        <rFont val="Arial"/>
        <family val="2"/>
      </rPr>
      <t>U</t>
    </r>
    <r>
      <rPr>
        <sz val="10"/>
        <color indexed="12"/>
        <rFont val="Arial"/>
        <family val="2"/>
      </rPr>
      <t>) = (</t>
    </r>
    <r>
      <rPr>
        <i/>
        <sz val="10"/>
        <color indexed="12"/>
        <rFont val="Arial"/>
        <family val="2"/>
      </rPr>
      <t>I</t>
    </r>
    <r>
      <rPr>
        <sz val="10"/>
        <color indexed="12"/>
        <rFont val="Arial"/>
        <family val="2"/>
      </rPr>
      <t>_k)*[1</t>
    </r>
    <r>
      <rPr>
        <i/>
        <sz val="10"/>
        <color indexed="12"/>
        <rFont val="Arial"/>
        <family val="2"/>
      </rPr>
      <t xml:space="preserve"> - </t>
    </r>
    <r>
      <rPr>
        <sz val="10"/>
        <color indexed="12"/>
        <rFont val="Arial"/>
        <family val="2"/>
      </rPr>
      <t>(</t>
    </r>
    <r>
      <rPr>
        <i/>
        <sz val="10"/>
        <color indexed="14"/>
        <rFont val="Arial"/>
        <family val="2"/>
      </rPr>
      <t>U</t>
    </r>
    <r>
      <rPr>
        <i/>
        <sz val="10"/>
        <color indexed="12"/>
        <rFont val="Arial"/>
        <family val="2"/>
      </rPr>
      <t>)/(U_</t>
    </r>
    <r>
      <rPr>
        <sz val="10"/>
        <color indexed="12"/>
        <rFont val="Arial"/>
        <family val="2"/>
      </rPr>
      <t>o)]</t>
    </r>
  </si>
  <si>
    <r>
      <t>k</t>
    </r>
    <r>
      <rPr>
        <sz val="10"/>
        <color indexed="10"/>
        <rFont val="Arial"/>
        <family val="2"/>
      </rPr>
      <t xml:space="preserve"> =</t>
    </r>
  </si>
  <si>
    <r>
      <t>I</t>
    </r>
    <r>
      <rPr>
        <sz val="10"/>
        <color indexed="10"/>
        <rFont val="Arial"/>
        <family val="2"/>
      </rPr>
      <t>_o =</t>
    </r>
  </si>
  <si>
    <r>
      <t>F</t>
    </r>
    <r>
      <rPr>
        <sz val="10"/>
        <rFont val="Arial"/>
        <family val="0"/>
      </rPr>
      <t>(</t>
    </r>
    <r>
      <rPr>
        <i/>
        <sz val="10"/>
        <color indexed="14"/>
        <rFont val="Arial"/>
        <family val="2"/>
      </rPr>
      <t>U_</t>
    </r>
    <r>
      <rPr>
        <i/>
        <sz val="8"/>
        <color indexed="14"/>
        <rFont val="Arial"/>
        <family val="2"/>
      </rPr>
      <t>ľavý</t>
    </r>
    <r>
      <rPr>
        <sz val="10"/>
        <rFont val="Arial"/>
        <family val="0"/>
      </rPr>
      <t>)=</t>
    </r>
  </si>
  <si>
    <r>
      <t>U_</t>
    </r>
    <r>
      <rPr>
        <i/>
        <sz val="8"/>
        <color indexed="14"/>
        <rFont val="Arial"/>
        <family val="2"/>
      </rPr>
      <t>ľavý</t>
    </r>
    <r>
      <rPr>
        <i/>
        <sz val="9"/>
        <rFont val="Arial"/>
        <family val="2"/>
      </rPr>
      <t>=</t>
    </r>
  </si>
  <si>
    <r>
      <t>U_</t>
    </r>
    <r>
      <rPr>
        <i/>
        <sz val="8"/>
        <color indexed="14"/>
        <rFont val="Arial"/>
        <family val="2"/>
      </rPr>
      <t>pravý</t>
    </r>
    <r>
      <rPr>
        <sz val="9"/>
        <rFont val="Arial"/>
        <family val="2"/>
      </rPr>
      <t>=</t>
    </r>
  </si>
  <si>
    <r>
      <t>F</t>
    </r>
    <r>
      <rPr>
        <sz val="10"/>
        <rFont val="Arial"/>
        <family val="0"/>
      </rPr>
      <t>(</t>
    </r>
    <r>
      <rPr>
        <i/>
        <sz val="10"/>
        <color indexed="14"/>
        <rFont val="Arial"/>
        <family val="2"/>
      </rPr>
      <t>U_</t>
    </r>
    <r>
      <rPr>
        <i/>
        <sz val="8"/>
        <color indexed="14"/>
        <rFont val="Arial"/>
        <family val="2"/>
      </rPr>
      <t>pravý</t>
    </r>
    <r>
      <rPr>
        <sz val="10"/>
        <rFont val="Arial"/>
        <family val="0"/>
      </rPr>
      <t>)=</t>
    </r>
  </si>
  <si>
    <r>
      <t>I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4"/>
        <rFont val="Arial"/>
        <family val="2"/>
      </rPr>
      <t>U</t>
    </r>
    <r>
      <rPr>
        <sz val="10"/>
        <color indexed="10"/>
        <rFont val="Arial"/>
        <family val="2"/>
      </rPr>
      <t>)=(</t>
    </r>
    <r>
      <rPr>
        <i/>
        <sz val="10"/>
        <color indexed="10"/>
        <rFont val="Arial"/>
        <family val="2"/>
      </rPr>
      <t>I</t>
    </r>
    <r>
      <rPr>
        <sz val="10"/>
        <color indexed="10"/>
        <rFont val="Arial"/>
        <family val="2"/>
      </rPr>
      <t>_o)*EXP(</t>
    </r>
    <r>
      <rPr>
        <i/>
        <sz val="10"/>
        <color indexed="10"/>
        <rFont val="Arial"/>
        <family val="2"/>
      </rPr>
      <t>k</t>
    </r>
    <r>
      <rPr>
        <sz val="10"/>
        <color indexed="10"/>
        <rFont val="Arial"/>
        <family val="2"/>
      </rPr>
      <t>*</t>
    </r>
    <r>
      <rPr>
        <i/>
        <sz val="10"/>
        <color indexed="14"/>
        <rFont val="Arial"/>
        <family val="2"/>
      </rPr>
      <t>U</t>
    </r>
    <r>
      <rPr>
        <i/>
        <sz val="10"/>
        <color indexed="10"/>
        <rFont val="Arial"/>
        <family val="2"/>
      </rPr>
      <t>-</t>
    </r>
    <r>
      <rPr>
        <sz val="10"/>
        <color indexed="10"/>
        <rFont val="Arial"/>
        <family val="2"/>
      </rPr>
      <t>1)</t>
    </r>
  </si>
  <si>
    <r>
      <t>U</t>
    </r>
    <r>
      <rPr>
        <sz val="10"/>
        <rFont val="Arial"/>
        <family val="0"/>
      </rPr>
      <t>_</t>
    </r>
    <r>
      <rPr>
        <i/>
        <sz val="8"/>
        <rFont val="Arial"/>
        <family val="2"/>
      </rPr>
      <t>ľavý</t>
    </r>
    <r>
      <rPr>
        <sz val="10"/>
        <rFont val="Arial"/>
        <family val="0"/>
      </rPr>
      <t xml:space="preserve"> =</t>
    </r>
  </si>
  <si>
    <r>
      <t>F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U_</t>
    </r>
    <r>
      <rPr>
        <i/>
        <sz val="8"/>
        <color indexed="8"/>
        <rFont val="Arial"/>
        <family val="2"/>
      </rPr>
      <t>ľavý</t>
    </r>
    <r>
      <rPr>
        <sz val="10"/>
        <color indexed="8"/>
        <rFont val="Arial"/>
        <family val="2"/>
      </rPr>
      <t>) =</t>
    </r>
  </si>
  <si>
    <r>
      <t>U</t>
    </r>
    <r>
      <rPr>
        <sz val="10"/>
        <rFont val="Arial"/>
        <family val="0"/>
      </rPr>
      <t>_</t>
    </r>
    <r>
      <rPr>
        <i/>
        <sz val="8"/>
        <rFont val="Arial"/>
        <family val="2"/>
      </rPr>
      <t>pravý</t>
    </r>
    <r>
      <rPr>
        <sz val="10"/>
        <rFont val="Arial"/>
        <family val="0"/>
      </rPr>
      <t xml:space="preserve"> =</t>
    </r>
  </si>
  <si>
    <r>
      <t>F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U_</t>
    </r>
    <r>
      <rPr>
        <sz val="8"/>
        <color indexed="8"/>
        <rFont val="Arial"/>
        <family val="2"/>
      </rPr>
      <t>pravý</t>
    </r>
    <r>
      <rPr>
        <sz val="10"/>
        <color indexed="8"/>
        <rFont val="Arial"/>
        <family val="2"/>
      </rPr>
      <t>) =</t>
    </r>
  </si>
  <si>
    <r>
      <t>F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U_</t>
    </r>
    <r>
      <rPr>
        <i/>
        <sz val="8"/>
        <color indexed="8"/>
        <rFont val="Arial"/>
        <family val="2"/>
      </rPr>
      <t>ľavý</t>
    </r>
    <r>
      <rPr>
        <sz val="10"/>
        <color indexed="8"/>
        <rFont val="Arial"/>
        <family val="2"/>
      </rPr>
      <t>)</t>
    </r>
  </si>
  <si>
    <r>
      <t>F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U_</t>
    </r>
    <r>
      <rPr>
        <sz val="8"/>
        <color indexed="8"/>
        <rFont val="Arial"/>
        <family val="2"/>
      </rPr>
      <t>pravý</t>
    </r>
    <r>
      <rPr>
        <sz val="10"/>
        <color indexed="8"/>
        <rFont val="Arial"/>
        <family val="2"/>
      </rPr>
      <t>)</t>
    </r>
  </si>
  <si>
    <r>
      <t>U</t>
    </r>
    <r>
      <rPr>
        <sz val="10"/>
        <rFont val="Arial"/>
        <family val="0"/>
      </rPr>
      <t>_</t>
    </r>
    <r>
      <rPr>
        <i/>
        <sz val="8"/>
        <rFont val="Arial"/>
        <family val="2"/>
      </rPr>
      <t>ľavý</t>
    </r>
  </si>
  <si>
    <r>
      <t>U</t>
    </r>
    <r>
      <rPr>
        <sz val="10"/>
        <rFont val="Arial"/>
        <family val="0"/>
      </rPr>
      <t>_</t>
    </r>
    <r>
      <rPr>
        <i/>
        <sz val="8"/>
        <rFont val="Arial"/>
        <family val="2"/>
      </rPr>
      <t>pravý</t>
    </r>
  </si>
  <si>
    <r>
      <t>U</t>
    </r>
    <r>
      <rPr>
        <sz val="10"/>
        <rFont val="Arial"/>
        <family val="0"/>
      </rPr>
      <t>_</t>
    </r>
    <r>
      <rPr>
        <i/>
        <sz val="8"/>
        <rFont val="Arial"/>
        <family val="2"/>
      </rPr>
      <t>stred</t>
    </r>
  </si>
  <si>
    <r>
      <t>F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U_</t>
    </r>
    <r>
      <rPr>
        <sz val="8"/>
        <color indexed="8"/>
        <rFont val="Arial"/>
        <family val="2"/>
      </rPr>
      <t>stred</t>
    </r>
    <r>
      <rPr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</si>
</sst>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sz val="10"/>
      <name val="Symbol"/>
      <family val="1"/>
    </font>
    <font>
      <sz val="10"/>
      <color indexed="12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i/>
      <sz val="9.5"/>
      <name val="Arial"/>
      <family val="2"/>
    </font>
    <font>
      <sz val="10"/>
      <color indexed="12"/>
      <name val="Symbol"/>
      <family val="1"/>
    </font>
    <font>
      <sz val="10"/>
      <color indexed="10"/>
      <name val="Symbol"/>
      <family val="1"/>
    </font>
    <font>
      <sz val="16"/>
      <name val="Arial"/>
      <family val="0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10"/>
      <color indexed="8"/>
      <name val="Symbol"/>
      <family val="1"/>
    </font>
    <font>
      <sz val="9"/>
      <name val="Arial"/>
      <family val="0"/>
    </font>
    <font>
      <b/>
      <i/>
      <sz val="10"/>
      <color indexed="12"/>
      <name val="Arial"/>
      <family val="2"/>
    </font>
    <font>
      <sz val="9"/>
      <color indexed="12"/>
      <name val="Arial"/>
      <family val="0"/>
    </font>
    <font>
      <b/>
      <sz val="10"/>
      <name val="Symbol"/>
      <family val="1"/>
    </font>
    <font>
      <b/>
      <sz val="16"/>
      <name val="Arial"/>
      <family val="0"/>
    </font>
    <font>
      <i/>
      <sz val="9"/>
      <name val="Arial"/>
      <family val="2"/>
    </font>
    <font>
      <sz val="9.75"/>
      <name val="Arial"/>
      <family val="2"/>
    </font>
    <font>
      <b/>
      <i/>
      <sz val="9"/>
      <color indexed="12"/>
      <name val="Arial"/>
      <family val="2"/>
    </font>
    <font>
      <b/>
      <sz val="9"/>
      <color indexed="12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4"/>
      <name val="Arial"/>
      <family val="2"/>
    </font>
    <font>
      <i/>
      <sz val="9.5"/>
      <color indexed="12"/>
      <name val="Arial"/>
      <family val="2"/>
    </font>
    <font>
      <i/>
      <sz val="9.5"/>
      <color indexed="10"/>
      <name val="Arial"/>
      <family val="2"/>
    </font>
    <font>
      <i/>
      <sz val="9"/>
      <color indexed="14"/>
      <name val="Arial"/>
      <family val="2"/>
    </font>
    <font>
      <sz val="9.25"/>
      <name val="Arial"/>
      <family val="2"/>
    </font>
    <font>
      <b/>
      <i/>
      <sz val="12"/>
      <color indexed="14"/>
      <name val="Arial"/>
      <family val="2"/>
    </font>
    <font>
      <b/>
      <sz val="12"/>
      <color indexed="14"/>
      <name val="Arial"/>
      <family val="2"/>
    </font>
    <font>
      <i/>
      <sz val="8"/>
      <name val="Arial"/>
      <family val="2"/>
    </font>
    <font>
      <i/>
      <sz val="8"/>
      <color indexed="14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 horizontal="right"/>
    </xf>
    <xf numFmtId="0" fontId="7" fillId="2" borderId="0" xfId="0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right"/>
    </xf>
    <xf numFmtId="0" fontId="0" fillId="3" borderId="1" xfId="0" applyFill="1" applyBorder="1" applyAlignment="1">
      <alignment/>
    </xf>
    <xf numFmtId="0" fontId="8" fillId="2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7" fillId="0" borderId="0" xfId="0" applyFont="1" applyFill="1" applyAlignment="1">
      <alignment/>
    </xf>
    <xf numFmtId="0" fontId="17" fillId="4" borderId="0" xfId="0" applyFont="1" applyFill="1" applyAlignment="1">
      <alignment/>
    </xf>
    <xf numFmtId="0" fontId="15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22" fillId="2" borderId="0" xfId="0" applyFont="1" applyFill="1" applyAlignment="1">
      <alignment horizontal="left"/>
    </xf>
    <xf numFmtId="0" fontId="22" fillId="2" borderId="0" xfId="0" applyFont="1" applyFill="1" applyAlignment="1">
      <alignment/>
    </xf>
    <xf numFmtId="0" fontId="2" fillId="3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2" fillId="2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/>
      <protection locked="0"/>
    </xf>
    <xf numFmtId="11" fontId="2" fillId="3" borderId="1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2" fillId="0" borderId="0" xfId="0" applyFont="1" applyFill="1" applyAlignment="1" applyProtection="1">
      <alignment/>
      <protection/>
    </xf>
    <xf numFmtId="0" fontId="22" fillId="2" borderId="0" xfId="0" applyFont="1" applyFill="1" applyAlignment="1" applyProtection="1">
      <alignment horizontal="left"/>
      <protection/>
    </xf>
    <xf numFmtId="0" fontId="24" fillId="2" borderId="0" xfId="0" applyFont="1" applyFill="1" applyAlignment="1" applyProtection="1">
      <alignment horizontal="center"/>
      <protection/>
    </xf>
    <xf numFmtId="0" fontId="22" fillId="2" borderId="0" xfId="0" applyFont="1" applyFill="1" applyAlignment="1" applyProtection="1">
      <alignment horizontal="center"/>
      <protection/>
    </xf>
    <xf numFmtId="0" fontId="25" fillId="0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12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22" fillId="7" borderId="1" xfId="0" applyFont="1" applyFill="1" applyBorder="1" applyAlignment="1">
      <alignment horizontal="left"/>
    </xf>
    <xf numFmtId="0" fontId="22" fillId="7" borderId="1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30" fillId="0" borderId="0" xfId="0" applyFont="1" applyFill="1" applyAlignment="1">
      <alignment horizontal="right"/>
    </xf>
    <xf numFmtId="0" fontId="19" fillId="3" borderId="1" xfId="0" applyFont="1" applyFill="1" applyBorder="1" applyAlignment="1">
      <alignment/>
    </xf>
    <xf numFmtId="0" fontId="32" fillId="0" borderId="0" xfId="0" applyFont="1" applyFill="1" applyAlignment="1">
      <alignment horizontal="left"/>
    </xf>
    <xf numFmtId="0" fontId="17" fillId="3" borderId="1" xfId="0" applyFont="1" applyFill="1" applyBorder="1" applyAlignment="1">
      <alignment/>
    </xf>
    <xf numFmtId="0" fontId="18" fillId="2" borderId="0" xfId="0" applyFont="1" applyFill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Fill="1" applyAlignment="1">
      <alignment/>
    </xf>
    <xf numFmtId="0" fontId="23" fillId="2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4" borderId="0" xfId="0" applyFont="1" applyFill="1" applyBorder="1" applyAlignment="1">
      <alignment horizontal="left"/>
    </xf>
    <xf numFmtId="0" fontId="33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44" fillId="4" borderId="0" xfId="0" applyFont="1" applyFill="1" applyAlignment="1">
      <alignment horizontal="left"/>
    </xf>
    <xf numFmtId="0" fontId="44" fillId="4" borderId="0" xfId="0" applyFont="1" applyFill="1" applyAlignment="1">
      <alignment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5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2" xfId="0" applyBorder="1" applyAlignment="1">
      <alignment/>
    </xf>
    <xf numFmtId="0" fontId="9" fillId="4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20" fillId="0" borderId="3" xfId="0" applyFont="1" applyFill="1" applyBorder="1" applyAlignment="1">
      <alignment/>
    </xf>
    <xf numFmtId="0" fontId="20" fillId="5" borderId="4" xfId="0" applyFont="1" applyFill="1" applyBorder="1" applyAlignment="1">
      <alignment/>
    </xf>
    <xf numFmtId="0" fontId="9" fillId="0" borderId="0" xfId="0" applyFont="1" applyFill="1" applyAlignment="1" applyProtection="1">
      <alignment horizontal="center"/>
      <protection/>
    </xf>
    <xf numFmtId="0" fontId="9" fillId="5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20" fillId="5" borderId="0" xfId="0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12" fillId="4" borderId="0" xfId="0" applyFont="1" applyFill="1" applyAlignment="1" applyProtection="1">
      <alignment horizontal="center"/>
      <protection/>
    </xf>
    <xf numFmtId="0" fontId="6" fillId="4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5"/>
          <c:y val="0"/>
          <c:w val="0.90675"/>
          <c:h val="0.85925"/>
        </c:manualLayout>
      </c:layout>
      <c:scatterChart>
        <c:scatterStyle val="lineMarker"/>
        <c:varyColors val="0"/>
        <c:ser>
          <c:idx val="4"/>
          <c:order val="0"/>
          <c:tx>
            <c:v>line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'Skryty-priebehy'!$B$4:$B$104</c:f>
              <c:numCache>
                <c:ptCount val="101"/>
                <c:pt idx="0">
                  <c:v>0</c:v>
                </c:pt>
                <c:pt idx="1">
                  <c:v>0.019549999999999998</c:v>
                </c:pt>
                <c:pt idx="2">
                  <c:v>0.039099999999999996</c:v>
                </c:pt>
                <c:pt idx="3">
                  <c:v>0.058649999999999994</c:v>
                </c:pt>
                <c:pt idx="4">
                  <c:v>0.07819999999999999</c:v>
                </c:pt>
                <c:pt idx="5">
                  <c:v>0.09774999999999999</c:v>
                </c:pt>
                <c:pt idx="6">
                  <c:v>0.11729999999999999</c:v>
                </c:pt>
                <c:pt idx="7">
                  <c:v>0.13684999999999997</c:v>
                </c:pt>
                <c:pt idx="8">
                  <c:v>0.15639999999999998</c:v>
                </c:pt>
                <c:pt idx="9">
                  <c:v>0.17595</c:v>
                </c:pt>
                <c:pt idx="10">
                  <c:v>0.19549999999999998</c:v>
                </c:pt>
                <c:pt idx="11">
                  <c:v>0.21504999999999996</c:v>
                </c:pt>
                <c:pt idx="12">
                  <c:v>0.23459999999999998</c:v>
                </c:pt>
                <c:pt idx="13">
                  <c:v>0.25415</c:v>
                </c:pt>
                <c:pt idx="14">
                  <c:v>0.27369999999999994</c:v>
                </c:pt>
                <c:pt idx="15">
                  <c:v>0.29324999999999996</c:v>
                </c:pt>
                <c:pt idx="16">
                  <c:v>0.31279999999999997</c:v>
                </c:pt>
                <c:pt idx="17">
                  <c:v>0.33235</c:v>
                </c:pt>
                <c:pt idx="18">
                  <c:v>0.3519</c:v>
                </c:pt>
                <c:pt idx="19">
                  <c:v>0.37144999999999995</c:v>
                </c:pt>
                <c:pt idx="20">
                  <c:v>0.39099999999999996</c:v>
                </c:pt>
                <c:pt idx="21">
                  <c:v>0.41054999999999997</c:v>
                </c:pt>
                <c:pt idx="22">
                  <c:v>0.4300999999999999</c:v>
                </c:pt>
                <c:pt idx="23">
                  <c:v>0.44964999999999994</c:v>
                </c:pt>
                <c:pt idx="24">
                  <c:v>0.46919999999999995</c:v>
                </c:pt>
                <c:pt idx="25">
                  <c:v>0.48874999999999996</c:v>
                </c:pt>
                <c:pt idx="26">
                  <c:v>0.5083</c:v>
                </c:pt>
                <c:pt idx="27">
                  <c:v>0.5278499999999999</c:v>
                </c:pt>
                <c:pt idx="28">
                  <c:v>0.5473999999999999</c:v>
                </c:pt>
                <c:pt idx="29">
                  <c:v>0.56695</c:v>
                </c:pt>
                <c:pt idx="30">
                  <c:v>0.5864999999999999</c:v>
                </c:pt>
                <c:pt idx="31">
                  <c:v>0.60605</c:v>
                </c:pt>
                <c:pt idx="32">
                  <c:v>0.6255999999999999</c:v>
                </c:pt>
                <c:pt idx="33">
                  <c:v>0.6451499999999999</c:v>
                </c:pt>
                <c:pt idx="34">
                  <c:v>0.6647</c:v>
                </c:pt>
                <c:pt idx="35">
                  <c:v>0.6842499999999999</c:v>
                </c:pt>
                <c:pt idx="36">
                  <c:v>0.7038</c:v>
                </c:pt>
                <c:pt idx="37">
                  <c:v>0.7233499999999999</c:v>
                </c:pt>
                <c:pt idx="38">
                  <c:v>0.7428999999999999</c:v>
                </c:pt>
                <c:pt idx="39">
                  <c:v>0.76245</c:v>
                </c:pt>
                <c:pt idx="40">
                  <c:v>0.7819999999999999</c:v>
                </c:pt>
                <c:pt idx="41">
                  <c:v>0.8015499999999999</c:v>
                </c:pt>
                <c:pt idx="42">
                  <c:v>0.8210999999999999</c:v>
                </c:pt>
                <c:pt idx="43">
                  <c:v>0.8406499999999999</c:v>
                </c:pt>
                <c:pt idx="44">
                  <c:v>0.8601999999999999</c:v>
                </c:pt>
                <c:pt idx="45">
                  <c:v>0.8797499999999999</c:v>
                </c:pt>
                <c:pt idx="46">
                  <c:v>0.8992999999999999</c:v>
                </c:pt>
                <c:pt idx="47">
                  <c:v>0.91885</c:v>
                </c:pt>
                <c:pt idx="48">
                  <c:v>0.9383999999999999</c:v>
                </c:pt>
                <c:pt idx="49">
                  <c:v>0.9579499999999999</c:v>
                </c:pt>
                <c:pt idx="50">
                  <c:v>0.9774999999999999</c:v>
                </c:pt>
                <c:pt idx="51">
                  <c:v>0.9970499999999999</c:v>
                </c:pt>
                <c:pt idx="52">
                  <c:v>1.0166</c:v>
                </c:pt>
                <c:pt idx="53">
                  <c:v>1.03615</c:v>
                </c:pt>
                <c:pt idx="54">
                  <c:v>1.0556999999999999</c:v>
                </c:pt>
                <c:pt idx="55">
                  <c:v>1.0752499999999998</c:v>
                </c:pt>
                <c:pt idx="56">
                  <c:v>1.0947999999999998</c:v>
                </c:pt>
                <c:pt idx="57">
                  <c:v>1.11435</c:v>
                </c:pt>
                <c:pt idx="58">
                  <c:v>1.1339</c:v>
                </c:pt>
                <c:pt idx="59">
                  <c:v>1.1534499999999999</c:v>
                </c:pt>
                <c:pt idx="60">
                  <c:v>1.1729999999999998</c:v>
                </c:pt>
                <c:pt idx="61">
                  <c:v>1.1925499999999998</c:v>
                </c:pt>
                <c:pt idx="62">
                  <c:v>1.2121</c:v>
                </c:pt>
                <c:pt idx="63">
                  <c:v>1.23165</c:v>
                </c:pt>
                <c:pt idx="64">
                  <c:v>1.2511999999999999</c:v>
                </c:pt>
                <c:pt idx="65">
                  <c:v>1.2707499999999998</c:v>
                </c:pt>
                <c:pt idx="66">
                  <c:v>1.2902999999999998</c:v>
                </c:pt>
                <c:pt idx="67">
                  <c:v>1.30985</c:v>
                </c:pt>
                <c:pt idx="68">
                  <c:v>1.3294</c:v>
                </c:pt>
                <c:pt idx="69">
                  <c:v>1.3489499999999999</c:v>
                </c:pt>
                <c:pt idx="70">
                  <c:v>1.3684999999999998</c:v>
                </c:pt>
                <c:pt idx="71">
                  <c:v>1.3880499999999998</c:v>
                </c:pt>
                <c:pt idx="72">
                  <c:v>1.4076</c:v>
                </c:pt>
                <c:pt idx="73">
                  <c:v>1.42715</c:v>
                </c:pt>
                <c:pt idx="74">
                  <c:v>1.4466999999999999</c:v>
                </c:pt>
                <c:pt idx="75">
                  <c:v>1.4662499999999998</c:v>
                </c:pt>
                <c:pt idx="76">
                  <c:v>1.4857999999999998</c:v>
                </c:pt>
                <c:pt idx="77">
                  <c:v>1.5053499999999997</c:v>
                </c:pt>
                <c:pt idx="78">
                  <c:v>1.5249</c:v>
                </c:pt>
                <c:pt idx="79">
                  <c:v>1.5444499999999999</c:v>
                </c:pt>
                <c:pt idx="80">
                  <c:v>1.5639999999999998</c:v>
                </c:pt>
                <c:pt idx="81">
                  <c:v>1.5835499999999998</c:v>
                </c:pt>
                <c:pt idx="82">
                  <c:v>1.6030999999999997</c:v>
                </c:pt>
                <c:pt idx="83">
                  <c:v>1.62265</c:v>
                </c:pt>
                <c:pt idx="84">
                  <c:v>1.6421999999999999</c:v>
                </c:pt>
                <c:pt idx="85">
                  <c:v>1.6617499999999998</c:v>
                </c:pt>
                <c:pt idx="86">
                  <c:v>1.6812999999999998</c:v>
                </c:pt>
                <c:pt idx="87">
                  <c:v>1.7008499999999998</c:v>
                </c:pt>
                <c:pt idx="88">
                  <c:v>1.7203999999999997</c:v>
                </c:pt>
                <c:pt idx="89">
                  <c:v>1.7399499999999999</c:v>
                </c:pt>
                <c:pt idx="90">
                  <c:v>1.7594999999999998</c:v>
                </c:pt>
                <c:pt idx="91">
                  <c:v>1.7790499999999998</c:v>
                </c:pt>
                <c:pt idx="92">
                  <c:v>1.7985999999999998</c:v>
                </c:pt>
                <c:pt idx="93">
                  <c:v>1.8181499999999997</c:v>
                </c:pt>
                <c:pt idx="94">
                  <c:v>1.8377</c:v>
                </c:pt>
                <c:pt idx="95">
                  <c:v>1.8572499999999998</c:v>
                </c:pt>
                <c:pt idx="96">
                  <c:v>1.8767999999999998</c:v>
                </c:pt>
                <c:pt idx="97">
                  <c:v>1.8963499999999998</c:v>
                </c:pt>
                <c:pt idx="98">
                  <c:v>1.9158999999999997</c:v>
                </c:pt>
                <c:pt idx="99">
                  <c:v>1.93545</c:v>
                </c:pt>
                <c:pt idx="100">
                  <c:v>1.9549999999999998</c:v>
                </c:pt>
              </c:numCache>
            </c:numRef>
          </c:xVal>
          <c:yVal>
            <c:numRef>
              <c:f>'Skryty-priebehy'!$C$4:$C$104</c:f>
              <c:numCache>
                <c:ptCount val="101"/>
                <c:pt idx="0">
                  <c:v>8</c:v>
                </c:pt>
                <c:pt idx="1">
                  <c:v>7.908</c:v>
                </c:pt>
                <c:pt idx="2">
                  <c:v>7.816</c:v>
                </c:pt>
                <c:pt idx="3">
                  <c:v>7.724</c:v>
                </c:pt>
                <c:pt idx="4">
                  <c:v>7.632</c:v>
                </c:pt>
                <c:pt idx="5">
                  <c:v>7.54</c:v>
                </c:pt>
                <c:pt idx="6">
                  <c:v>7.448</c:v>
                </c:pt>
                <c:pt idx="7">
                  <c:v>7.356</c:v>
                </c:pt>
                <c:pt idx="8">
                  <c:v>7.264</c:v>
                </c:pt>
                <c:pt idx="9">
                  <c:v>7.172</c:v>
                </c:pt>
                <c:pt idx="10">
                  <c:v>7.08</c:v>
                </c:pt>
                <c:pt idx="11">
                  <c:v>6.988</c:v>
                </c:pt>
                <c:pt idx="12">
                  <c:v>6.896</c:v>
                </c:pt>
                <c:pt idx="13">
                  <c:v>6.804</c:v>
                </c:pt>
                <c:pt idx="14">
                  <c:v>6.712</c:v>
                </c:pt>
                <c:pt idx="15">
                  <c:v>6.62</c:v>
                </c:pt>
                <c:pt idx="16">
                  <c:v>6.5280000000000005</c:v>
                </c:pt>
                <c:pt idx="17">
                  <c:v>6.436</c:v>
                </c:pt>
                <c:pt idx="18">
                  <c:v>6.344</c:v>
                </c:pt>
                <c:pt idx="19">
                  <c:v>6.252000000000001</c:v>
                </c:pt>
                <c:pt idx="20">
                  <c:v>6.16</c:v>
                </c:pt>
                <c:pt idx="21">
                  <c:v>6.068</c:v>
                </c:pt>
                <c:pt idx="22">
                  <c:v>5.976000000000001</c:v>
                </c:pt>
                <c:pt idx="23">
                  <c:v>5.884</c:v>
                </c:pt>
                <c:pt idx="24">
                  <c:v>5.792</c:v>
                </c:pt>
                <c:pt idx="25">
                  <c:v>5.7</c:v>
                </c:pt>
                <c:pt idx="26">
                  <c:v>5.6080000000000005</c:v>
                </c:pt>
                <c:pt idx="27">
                  <c:v>5.516</c:v>
                </c:pt>
                <c:pt idx="28">
                  <c:v>5.424</c:v>
                </c:pt>
                <c:pt idx="29">
                  <c:v>5.332000000000001</c:v>
                </c:pt>
                <c:pt idx="30">
                  <c:v>5.24</c:v>
                </c:pt>
                <c:pt idx="31">
                  <c:v>5.148</c:v>
                </c:pt>
                <c:pt idx="32">
                  <c:v>5.056</c:v>
                </c:pt>
                <c:pt idx="33">
                  <c:v>4.964</c:v>
                </c:pt>
                <c:pt idx="34">
                  <c:v>4.872</c:v>
                </c:pt>
                <c:pt idx="35">
                  <c:v>4.78</c:v>
                </c:pt>
                <c:pt idx="36">
                  <c:v>4.688000000000001</c:v>
                </c:pt>
                <c:pt idx="37">
                  <c:v>4.596</c:v>
                </c:pt>
                <c:pt idx="38">
                  <c:v>4.5040000000000004</c:v>
                </c:pt>
                <c:pt idx="39">
                  <c:v>4.412</c:v>
                </c:pt>
                <c:pt idx="40">
                  <c:v>4.32</c:v>
                </c:pt>
                <c:pt idx="41">
                  <c:v>4.228000000000001</c:v>
                </c:pt>
                <c:pt idx="42">
                  <c:v>4.136</c:v>
                </c:pt>
                <c:pt idx="43">
                  <c:v>4.0440000000000005</c:v>
                </c:pt>
                <c:pt idx="44">
                  <c:v>3.952000000000001</c:v>
                </c:pt>
                <c:pt idx="45">
                  <c:v>3.8600000000000003</c:v>
                </c:pt>
                <c:pt idx="46">
                  <c:v>3.7680000000000007</c:v>
                </c:pt>
                <c:pt idx="47">
                  <c:v>3.676</c:v>
                </c:pt>
                <c:pt idx="48">
                  <c:v>3.5840000000000005</c:v>
                </c:pt>
                <c:pt idx="49">
                  <c:v>3.492000000000001</c:v>
                </c:pt>
                <c:pt idx="50">
                  <c:v>3.4000000000000004</c:v>
                </c:pt>
                <c:pt idx="51">
                  <c:v>3.3080000000000007</c:v>
                </c:pt>
                <c:pt idx="52">
                  <c:v>3.216</c:v>
                </c:pt>
                <c:pt idx="53">
                  <c:v>3.1240000000000006</c:v>
                </c:pt>
                <c:pt idx="54">
                  <c:v>3.032000000000001</c:v>
                </c:pt>
                <c:pt idx="55">
                  <c:v>2.9400000000000004</c:v>
                </c:pt>
                <c:pt idx="56">
                  <c:v>2.8480000000000008</c:v>
                </c:pt>
                <c:pt idx="57">
                  <c:v>2.7560000000000002</c:v>
                </c:pt>
                <c:pt idx="58">
                  <c:v>2.6640000000000006</c:v>
                </c:pt>
                <c:pt idx="59">
                  <c:v>2.572</c:v>
                </c:pt>
                <c:pt idx="60">
                  <c:v>2.4800000000000004</c:v>
                </c:pt>
                <c:pt idx="61">
                  <c:v>2.388000000000001</c:v>
                </c:pt>
                <c:pt idx="62">
                  <c:v>2.2960000000000003</c:v>
                </c:pt>
                <c:pt idx="63">
                  <c:v>2.2040000000000006</c:v>
                </c:pt>
                <c:pt idx="64">
                  <c:v>2.112</c:v>
                </c:pt>
                <c:pt idx="65">
                  <c:v>2.0200000000000005</c:v>
                </c:pt>
                <c:pt idx="66">
                  <c:v>1.9280000000000008</c:v>
                </c:pt>
                <c:pt idx="67">
                  <c:v>1.8360000000000003</c:v>
                </c:pt>
                <c:pt idx="68">
                  <c:v>1.7440000000000007</c:v>
                </c:pt>
                <c:pt idx="69">
                  <c:v>1.6520000000000001</c:v>
                </c:pt>
                <c:pt idx="70">
                  <c:v>1.5600000000000005</c:v>
                </c:pt>
                <c:pt idx="71">
                  <c:v>1.4680000000000009</c:v>
                </c:pt>
                <c:pt idx="72">
                  <c:v>1.3760000000000003</c:v>
                </c:pt>
                <c:pt idx="73">
                  <c:v>1.2839999999999998</c:v>
                </c:pt>
                <c:pt idx="74">
                  <c:v>1.1920000000000002</c:v>
                </c:pt>
                <c:pt idx="75">
                  <c:v>1.1000000000000005</c:v>
                </c:pt>
                <c:pt idx="76">
                  <c:v>1.008000000000001</c:v>
                </c:pt>
                <c:pt idx="77">
                  <c:v>0.9160000000000013</c:v>
                </c:pt>
                <c:pt idx="78">
                  <c:v>0.8239999999999998</c:v>
                </c:pt>
                <c:pt idx="79">
                  <c:v>0.7320000000000002</c:v>
                </c:pt>
                <c:pt idx="80">
                  <c:v>0.6400000000000006</c:v>
                </c:pt>
                <c:pt idx="81">
                  <c:v>0.5480000000000009</c:v>
                </c:pt>
                <c:pt idx="82">
                  <c:v>0.4560000000000013</c:v>
                </c:pt>
                <c:pt idx="83">
                  <c:v>0.3639999999999999</c:v>
                </c:pt>
                <c:pt idx="84">
                  <c:v>0.27200000000000024</c:v>
                </c:pt>
                <c:pt idx="85">
                  <c:v>0.1800000000000006</c:v>
                </c:pt>
                <c:pt idx="86">
                  <c:v>0.08800000000000097</c:v>
                </c:pt>
                <c:pt idx="87">
                  <c:v>-0.0039999999999995595</c:v>
                </c:pt>
                <c:pt idx="88">
                  <c:v>-0.09599999999999831</c:v>
                </c:pt>
                <c:pt idx="89">
                  <c:v>-0.18799999999999883</c:v>
                </c:pt>
                <c:pt idx="90">
                  <c:v>-0.27999999999999936</c:v>
                </c:pt>
                <c:pt idx="91">
                  <c:v>-0.3719999999999999</c:v>
                </c:pt>
                <c:pt idx="92">
                  <c:v>-0.46399999999999864</c:v>
                </c:pt>
                <c:pt idx="93">
                  <c:v>-0.5559999999999992</c:v>
                </c:pt>
                <c:pt idx="94">
                  <c:v>-0.6479999999999997</c:v>
                </c:pt>
                <c:pt idx="95">
                  <c:v>-0.7400000000000002</c:v>
                </c:pt>
                <c:pt idx="96">
                  <c:v>-0.831999999999999</c:v>
                </c:pt>
                <c:pt idx="97">
                  <c:v>-0.9239999999999995</c:v>
                </c:pt>
                <c:pt idx="98">
                  <c:v>-1.0159999999999982</c:v>
                </c:pt>
                <c:pt idx="99">
                  <c:v>-1.1080000000000005</c:v>
                </c:pt>
                <c:pt idx="100">
                  <c:v>-1.1999999999999993</c:v>
                </c:pt>
              </c:numCache>
            </c:numRef>
          </c:yVal>
          <c:smooth val="0"/>
        </c:ser>
        <c:ser>
          <c:idx val="5"/>
          <c:order val="1"/>
          <c:tx>
            <c:v>curve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'Skryty-priebehy'!$B$4:$B$104</c:f>
              <c:numCache>
                <c:ptCount val="101"/>
                <c:pt idx="0">
                  <c:v>0</c:v>
                </c:pt>
                <c:pt idx="1">
                  <c:v>0.019549999999999998</c:v>
                </c:pt>
                <c:pt idx="2">
                  <c:v>0.039099999999999996</c:v>
                </c:pt>
                <c:pt idx="3">
                  <c:v>0.058649999999999994</c:v>
                </c:pt>
                <c:pt idx="4">
                  <c:v>0.07819999999999999</c:v>
                </c:pt>
                <c:pt idx="5">
                  <c:v>0.09774999999999999</c:v>
                </c:pt>
                <c:pt idx="6">
                  <c:v>0.11729999999999999</c:v>
                </c:pt>
                <c:pt idx="7">
                  <c:v>0.13684999999999997</c:v>
                </c:pt>
                <c:pt idx="8">
                  <c:v>0.15639999999999998</c:v>
                </c:pt>
                <c:pt idx="9">
                  <c:v>0.17595</c:v>
                </c:pt>
                <c:pt idx="10">
                  <c:v>0.19549999999999998</c:v>
                </c:pt>
                <c:pt idx="11">
                  <c:v>0.21504999999999996</c:v>
                </c:pt>
                <c:pt idx="12">
                  <c:v>0.23459999999999998</c:v>
                </c:pt>
                <c:pt idx="13">
                  <c:v>0.25415</c:v>
                </c:pt>
                <c:pt idx="14">
                  <c:v>0.27369999999999994</c:v>
                </c:pt>
                <c:pt idx="15">
                  <c:v>0.29324999999999996</c:v>
                </c:pt>
                <c:pt idx="16">
                  <c:v>0.31279999999999997</c:v>
                </c:pt>
                <c:pt idx="17">
                  <c:v>0.33235</c:v>
                </c:pt>
                <c:pt idx="18">
                  <c:v>0.3519</c:v>
                </c:pt>
                <c:pt idx="19">
                  <c:v>0.37144999999999995</c:v>
                </c:pt>
                <c:pt idx="20">
                  <c:v>0.39099999999999996</c:v>
                </c:pt>
                <c:pt idx="21">
                  <c:v>0.41054999999999997</c:v>
                </c:pt>
                <c:pt idx="22">
                  <c:v>0.4300999999999999</c:v>
                </c:pt>
                <c:pt idx="23">
                  <c:v>0.44964999999999994</c:v>
                </c:pt>
                <c:pt idx="24">
                  <c:v>0.46919999999999995</c:v>
                </c:pt>
                <c:pt idx="25">
                  <c:v>0.48874999999999996</c:v>
                </c:pt>
                <c:pt idx="26">
                  <c:v>0.5083</c:v>
                </c:pt>
                <c:pt idx="27">
                  <c:v>0.5278499999999999</c:v>
                </c:pt>
                <c:pt idx="28">
                  <c:v>0.5473999999999999</c:v>
                </c:pt>
                <c:pt idx="29">
                  <c:v>0.56695</c:v>
                </c:pt>
                <c:pt idx="30">
                  <c:v>0.5864999999999999</c:v>
                </c:pt>
                <c:pt idx="31">
                  <c:v>0.60605</c:v>
                </c:pt>
                <c:pt idx="32">
                  <c:v>0.6255999999999999</c:v>
                </c:pt>
                <c:pt idx="33">
                  <c:v>0.6451499999999999</c:v>
                </c:pt>
                <c:pt idx="34">
                  <c:v>0.6647</c:v>
                </c:pt>
                <c:pt idx="35">
                  <c:v>0.6842499999999999</c:v>
                </c:pt>
                <c:pt idx="36">
                  <c:v>0.7038</c:v>
                </c:pt>
                <c:pt idx="37">
                  <c:v>0.7233499999999999</c:v>
                </c:pt>
                <c:pt idx="38">
                  <c:v>0.7428999999999999</c:v>
                </c:pt>
                <c:pt idx="39">
                  <c:v>0.76245</c:v>
                </c:pt>
                <c:pt idx="40">
                  <c:v>0.7819999999999999</c:v>
                </c:pt>
                <c:pt idx="41">
                  <c:v>0.8015499999999999</c:v>
                </c:pt>
                <c:pt idx="42">
                  <c:v>0.8210999999999999</c:v>
                </c:pt>
                <c:pt idx="43">
                  <c:v>0.8406499999999999</c:v>
                </c:pt>
                <c:pt idx="44">
                  <c:v>0.8601999999999999</c:v>
                </c:pt>
                <c:pt idx="45">
                  <c:v>0.8797499999999999</c:v>
                </c:pt>
                <c:pt idx="46">
                  <c:v>0.8992999999999999</c:v>
                </c:pt>
                <c:pt idx="47">
                  <c:v>0.91885</c:v>
                </c:pt>
                <c:pt idx="48">
                  <c:v>0.9383999999999999</c:v>
                </c:pt>
                <c:pt idx="49">
                  <c:v>0.9579499999999999</c:v>
                </c:pt>
                <c:pt idx="50">
                  <c:v>0.9774999999999999</c:v>
                </c:pt>
                <c:pt idx="51">
                  <c:v>0.9970499999999999</c:v>
                </c:pt>
                <c:pt idx="52">
                  <c:v>1.0166</c:v>
                </c:pt>
                <c:pt idx="53">
                  <c:v>1.03615</c:v>
                </c:pt>
                <c:pt idx="54">
                  <c:v>1.0556999999999999</c:v>
                </c:pt>
                <c:pt idx="55">
                  <c:v>1.0752499999999998</c:v>
                </c:pt>
                <c:pt idx="56">
                  <c:v>1.0947999999999998</c:v>
                </c:pt>
                <c:pt idx="57">
                  <c:v>1.11435</c:v>
                </c:pt>
                <c:pt idx="58">
                  <c:v>1.1339</c:v>
                </c:pt>
                <c:pt idx="59">
                  <c:v>1.1534499999999999</c:v>
                </c:pt>
                <c:pt idx="60">
                  <c:v>1.1729999999999998</c:v>
                </c:pt>
                <c:pt idx="61">
                  <c:v>1.1925499999999998</c:v>
                </c:pt>
                <c:pt idx="62">
                  <c:v>1.2121</c:v>
                </c:pt>
                <c:pt idx="63">
                  <c:v>1.23165</c:v>
                </c:pt>
                <c:pt idx="64">
                  <c:v>1.2511999999999999</c:v>
                </c:pt>
                <c:pt idx="65">
                  <c:v>1.2707499999999998</c:v>
                </c:pt>
                <c:pt idx="66">
                  <c:v>1.2902999999999998</c:v>
                </c:pt>
                <c:pt idx="67">
                  <c:v>1.30985</c:v>
                </c:pt>
                <c:pt idx="68">
                  <c:v>1.3294</c:v>
                </c:pt>
                <c:pt idx="69">
                  <c:v>1.3489499999999999</c:v>
                </c:pt>
                <c:pt idx="70">
                  <c:v>1.3684999999999998</c:v>
                </c:pt>
                <c:pt idx="71">
                  <c:v>1.3880499999999998</c:v>
                </c:pt>
                <c:pt idx="72">
                  <c:v>1.4076</c:v>
                </c:pt>
                <c:pt idx="73">
                  <c:v>1.42715</c:v>
                </c:pt>
                <c:pt idx="74">
                  <c:v>1.4466999999999999</c:v>
                </c:pt>
                <c:pt idx="75">
                  <c:v>1.4662499999999998</c:v>
                </c:pt>
                <c:pt idx="76">
                  <c:v>1.4857999999999998</c:v>
                </c:pt>
                <c:pt idx="77">
                  <c:v>1.5053499999999997</c:v>
                </c:pt>
                <c:pt idx="78">
                  <c:v>1.5249</c:v>
                </c:pt>
                <c:pt idx="79">
                  <c:v>1.5444499999999999</c:v>
                </c:pt>
                <c:pt idx="80">
                  <c:v>1.5639999999999998</c:v>
                </c:pt>
                <c:pt idx="81">
                  <c:v>1.5835499999999998</c:v>
                </c:pt>
                <c:pt idx="82">
                  <c:v>1.6030999999999997</c:v>
                </c:pt>
                <c:pt idx="83">
                  <c:v>1.62265</c:v>
                </c:pt>
                <c:pt idx="84">
                  <c:v>1.6421999999999999</c:v>
                </c:pt>
                <c:pt idx="85">
                  <c:v>1.6617499999999998</c:v>
                </c:pt>
                <c:pt idx="86">
                  <c:v>1.6812999999999998</c:v>
                </c:pt>
                <c:pt idx="87">
                  <c:v>1.7008499999999998</c:v>
                </c:pt>
                <c:pt idx="88">
                  <c:v>1.7203999999999997</c:v>
                </c:pt>
                <c:pt idx="89">
                  <c:v>1.7399499999999999</c:v>
                </c:pt>
                <c:pt idx="90">
                  <c:v>1.7594999999999998</c:v>
                </c:pt>
                <c:pt idx="91">
                  <c:v>1.7790499999999998</c:v>
                </c:pt>
                <c:pt idx="92">
                  <c:v>1.7985999999999998</c:v>
                </c:pt>
                <c:pt idx="93">
                  <c:v>1.8181499999999997</c:v>
                </c:pt>
                <c:pt idx="94">
                  <c:v>1.8377</c:v>
                </c:pt>
                <c:pt idx="95">
                  <c:v>1.8572499999999998</c:v>
                </c:pt>
                <c:pt idx="96">
                  <c:v>1.8767999999999998</c:v>
                </c:pt>
                <c:pt idx="97">
                  <c:v>1.8963499999999998</c:v>
                </c:pt>
                <c:pt idx="98">
                  <c:v>1.9158999999999997</c:v>
                </c:pt>
                <c:pt idx="99">
                  <c:v>1.93545</c:v>
                </c:pt>
                <c:pt idx="100">
                  <c:v>1.9549999999999998</c:v>
                </c:pt>
              </c:numCache>
            </c:numRef>
          </c:xVal>
          <c:yVal>
            <c:numRef>
              <c:f>'Skryty-priebehy'!$D$4:$D$104</c:f>
              <c:numCache>
                <c:ptCount val="101"/>
                <c:pt idx="0">
                  <c:v>0</c:v>
                </c:pt>
                <c:pt idx="1">
                  <c:v>0.006040403437080389</c:v>
                </c:pt>
                <c:pt idx="2">
                  <c:v>0.012445671610987731</c:v>
                </c:pt>
                <c:pt idx="3">
                  <c:v>0.019237843823825963</c:v>
                </c:pt>
                <c:pt idx="4">
                  <c:v>0.026440290640460898</c:v>
                </c:pt>
                <c:pt idx="5">
                  <c:v>0.034077794302161755</c:v>
                </c:pt>
                <c:pt idx="6">
                  <c:v>0.042176633997551116</c:v>
                </c:pt>
                <c:pt idx="7">
                  <c:v>0.0507646762842644</c:v>
                </c:pt>
                <c:pt idx="8">
                  <c:v>0.059871470972442255</c:v>
                </c:pt>
                <c:pt idx="9">
                  <c:v>0.06952835279997265</c:v>
                </c:pt>
                <c:pt idx="10">
                  <c:v>0.07976854924932797</c:v>
                </c:pt>
                <c:pt idx="11">
                  <c:v>0.09062729487697395</c:v>
                </c:pt>
                <c:pt idx="12">
                  <c:v>0.1021419525487361</c:v>
                </c:pt>
                <c:pt idx="13">
                  <c:v>0.11435214199827137</c:v>
                </c:pt>
                <c:pt idx="14">
                  <c:v>0.1272998761509904</c:v>
                </c:pt>
                <c:pt idx="15">
                  <c:v>0.1410297056824943</c:v>
                </c:pt>
                <c:pt idx="16">
                  <c:v>0.1555888723089245</c:v>
                </c:pt>
                <c:pt idx="17">
                  <c:v>0.1710274713366678</c:v>
                </c:pt>
                <c:pt idx="18">
                  <c:v>0.18739862403071994</c:v>
                </c:pt>
                <c:pt idx="19">
                  <c:v>0.20475866039479335</c:v>
                </c:pt>
                <c:pt idx="20">
                  <c:v>0.2231673129920806</c:v>
                </c:pt>
                <c:pt idx="21">
                  <c:v>0.24268792247357462</c:v>
                </c:pt>
                <c:pt idx="22">
                  <c:v>0.2633876555211278</c:v>
                </c:pt>
                <c:pt idx="23">
                  <c:v>0.28533773595515194</c:v>
                </c:pt>
                <c:pt idx="24">
                  <c:v>0.30861368980215476</c:v>
                </c:pt>
                <c:pt idx="25">
                  <c:v>0.33329560516534507</c:v>
                </c:pt>
                <c:pt idx="26">
                  <c:v>0.35946840779247097</c:v>
                </c:pt>
                <c:pt idx="27">
                  <c:v>0.38722215328906584</c:v>
                </c:pt>
                <c:pt idx="28">
                  <c:v>0.41665233698255566</c:v>
                </c:pt>
                <c:pt idx="29">
                  <c:v>0.4478602225034064</c:v>
                </c:pt>
                <c:pt idx="30">
                  <c:v>0.4809531902138982</c:v>
                </c:pt>
                <c:pt idx="31">
                  <c:v>0.516045106683407</c:v>
                </c:pt>
                <c:pt idx="32">
                  <c:v>0.553256716481477</c:v>
                </c:pt>
                <c:pt idx="33">
                  <c:v>0.5927160576367826</c:v>
                </c:pt>
                <c:pt idx="34">
                  <c:v>0.6345589021914829</c:v>
                </c:pt>
                <c:pt idx="35">
                  <c:v>0.678929223366837</c:v>
                </c:pt>
                <c:pt idx="36">
                  <c:v>0.7259796909475112</c:v>
                </c:pt>
                <c:pt idx="37">
                  <c:v>0.7758721965890909</c:v>
                </c:pt>
                <c:pt idx="38">
                  <c:v>0.8287784108562898</c:v>
                </c:pt>
                <c:pt idx="39">
                  <c:v>0.884880373908514</c:v>
                </c:pt>
                <c:pt idx="40">
                  <c:v>0.9443711218652139</c:v>
                </c:pt>
                <c:pt idx="41">
                  <c:v>1.0074553510062354</c:v>
                </c:pt>
                <c:pt idx="42">
                  <c:v>1.0743501220925469</c:v>
                </c:pt>
                <c:pt idx="43">
                  <c:v>1.1452856072307827</c:v>
                </c:pt>
                <c:pt idx="44">
                  <c:v>1.2205058818514185</c:v>
                </c:pt>
                <c:pt idx="45">
                  <c:v>1.3002697645256205</c:v>
                </c:pt>
                <c:pt idx="46">
                  <c:v>1.3848517075104239</c:v>
                </c:pt>
                <c:pt idx="47">
                  <c:v>1.4745427410864307</c:v>
                </c:pt>
                <c:pt idx="48">
                  <c:v>1.5696514749373156</c:v>
                </c:pt>
                <c:pt idx="49">
                  <c:v>1.6705051600166918</c:v>
                </c:pt>
                <c:pt idx="50">
                  <c:v>1.7774508145560262</c:v>
                </c:pt>
                <c:pt idx="51">
                  <c:v>1.8908564180879628</c:v>
                </c:pt>
                <c:pt idx="52">
                  <c:v>2.0111121775934837</c:v>
                </c:pt>
                <c:pt idx="53">
                  <c:v>2.138631870129463</c:v>
                </c:pt>
                <c:pt idx="54">
                  <c:v>2.27385426655634</c:v>
                </c:pt>
                <c:pt idx="55">
                  <c:v>2.4172446412646895</c:v>
                </c:pt>
                <c:pt idx="56">
                  <c:v>2.5692963730953626</c:v>
                </c:pt>
                <c:pt idx="57">
                  <c:v>2.7305326429616787</c:v>
                </c:pt>
                <c:pt idx="58">
                  <c:v>2.9015082340148193</c:v>
                </c:pt>
                <c:pt idx="59">
                  <c:v>3.0828114405465</c:v>
                </c:pt>
                <c:pt idx="60">
                  <c:v>3.275066092197058</c:v>
                </c:pt>
                <c:pt idx="61">
                  <c:v>3.478933700433865</c:v>
                </c:pt>
                <c:pt idx="62">
                  <c:v>3.6951157346857024</c:v>
                </c:pt>
                <c:pt idx="63">
                  <c:v>3.924356035964835</c:v>
                </c:pt>
                <c:pt idx="64">
                  <c:v>4.167443376281608</c:v>
                </c:pt>
                <c:pt idx="65">
                  <c:v>4.425214172657983</c:v>
                </c:pt>
                <c:pt idx="66">
                  <c:v>4.698555365078463</c:v>
                </c:pt>
                <c:pt idx="67">
                  <c:v>4.9884074682808714</c:v>
                </c:pt>
                <c:pt idx="68">
                  <c:v>5.295767807887565</c:v>
                </c:pt>
                <c:pt idx="69">
                  <c:v>5.621693952012079</c:v>
                </c:pt>
                <c:pt idx="70">
                  <c:v>5.967307350148638</c:v>
                </c:pt>
                <c:pt idx="71">
                  <c:v>6.333797191865249</c:v>
                </c:pt>
                <c:pt idx="72">
                  <c:v>6.72242449857746</c:v>
                </c:pt>
                <c:pt idx="73">
                  <c:v>7.134526462481749</c:v>
                </c:pt>
                <c:pt idx="74">
                  <c:v>7.571521047577988</c:v>
                </c:pt>
                <c:pt idx="75">
                  <c:v>8.034911868612236</c:v>
                </c:pt>
                <c:pt idx="76">
                  <c:v>8.526293364727351</c:v>
                </c:pt>
                <c:pt idx="77">
                  <c:v>9.047356285622973</c:v>
                </c:pt>
                <c:pt idx="78">
                  <c:v>9.599893509101744</c:v>
                </c:pt>
                <c:pt idx="79">
                  <c:v>10.185806210018665</c:v>
                </c:pt>
                <c:pt idx="80">
                  <c:v>10.807110401860053</c:v>
                </c:pt>
                <c:pt idx="81">
                  <c:v>11.465943873460162</c:v>
                </c:pt>
                <c:pt idx="82">
                  <c:v>12.16457354472344</c:v>
                </c:pt>
                <c:pt idx="83">
                  <c:v>12.90540326666217</c:v>
                </c:pt>
                <c:pt idx="84">
                  <c:v>13.6909820925878</c:v>
                </c:pt>
                <c:pt idx="85">
                  <c:v>14.524013048915615</c:v>
                </c:pt>
                <c:pt idx="86">
                  <c:v>15.407362435761389</c:v>
                </c:pt>
                <c:pt idx="87">
                  <c:v>16.344069689331636</c:v>
                </c:pt>
                <c:pt idx="88">
                  <c:v>17.33735784004192</c:v>
                </c:pt>
                <c:pt idx="89">
                  <c:v>18.390644602347823</c:v>
                </c:pt>
                <c:pt idx="90">
                  <c:v>19.507554134446366</c:v>
                </c:pt>
                <c:pt idx="91">
                  <c:v>20.691929508310864</c:v>
                </c:pt>
                <c:pt idx="92">
                  <c:v>21.94784593296621</c:v>
                </c:pt>
                <c:pt idx="93">
                  <c:v>23.279624776503297</c:v>
                </c:pt>
                <c:pt idx="94">
                  <c:v>24.691848435079702</c:v>
                </c:pt>
                <c:pt idx="95">
                  <c:v>26.189376100068024</c:v>
                </c:pt>
                <c:pt idx="96">
                  <c:v>27.777360477603526</c:v>
                </c:pt>
                <c:pt idx="97">
                  <c:v>29.46126551805996</c:v>
                </c:pt>
                <c:pt idx="98">
                  <c:v>31.246885216457315</c:v>
                </c:pt>
                <c:pt idx="99">
                  <c:v>33.14036354848989</c:v>
                </c:pt>
                <c:pt idx="100">
                  <c:v>35.14821561077086</c:v>
                </c:pt>
              </c:numCache>
            </c:numRef>
          </c:yVal>
          <c:smooth val="0"/>
        </c:ser>
        <c:axId val="15650242"/>
        <c:axId val="6634451"/>
      </c:scatterChart>
      <c:valAx>
        <c:axId val="15650242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U(V)</a:t>
                </a:r>
              </a:p>
            </c:rich>
          </c:tx>
          <c:layout>
            <c:manualLayout>
              <c:xMode val="factor"/>
              <c:yMode val="factor"/>
              <c:x val="0.0295"/>
              <c:y val="0.076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34451"/>
        <c:crosses val="autoZero"/>
        <c:crossBetween val="midCat"/>
        <c:dispUnits/>
      </c:valAx>
      <c:valAx>
        <c:axId val="6634451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I(A)</a:t>
                </a:r>
              </a:p>
            </c:rich>
          </c:tx>
          <c:layout>
            <c:manualLayout>
              <c:xMode val="factor"/>
              <c:yMode val="factor"/>
              <c:x val="0.0025"/>
              <c:y val="0.08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5650242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75"/>
          <c:w val="0.96575"/>
          <c:h val="0.96325"/>
        </c:manualLayout>
      </c:layout>
      <c:scatterChart>
        <c:scatterStyle val="lineMarker"/>
        <c:varyColors val="0"/>
        <c:ser>
          <c:idx val="4"/>
          <c:order val="0"/>
          <c:tx>
            <c:v>line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'Skryty I'!$B$4:$B$104</c:f>
              <c:numCache>
                <c:ptCount val="101"/>
                <c:pt idx="0">
                  <c:v>0</c:v>
                </c:pt>
                <c:pt idx="1">
                  <c:v>0.017</c:v>
                </c:pt>
                <c:pt idx="2">
                  <c:v>0.034</c:v>
                </c:pt>
                <c:pt idx="3">
                  <c:v>0.051000000000000004</c:v>
                </c:pt>
                <c:pt idx="4">
                  <c:v>0.068</c:v>
                </c:pt>
                <c:pt idx="5">
                  <c:v>0.085</c:v>
                </c:pt>
                <c:pt idx="6">
                  <c:v>0.10200000000000001</c:v>
                </c:pt>
                <c:pt idx="7">
                  <c:v>0.11900000000000001</c:v>
                </c:pt>
                <c:pt idx="8">
                  <c:v>0.136</c:v>
                </c:pt>
                <c:pt idx="9">
                  <c:v>0.15300000000000002</c:v>
                </c:pt>
                <c:pt idx="10">
                  <c:v>0.17</c:v>
                </c:pt>
                <c:pt idx="11">
                  <c:v>0.187</c:v>
                </c:pt>
                <c:pt idx="12">
                  <c:v>0.20400000000000001</c:v>
                </c:pt>
                <c:pt idx="13">
                  <c:v>0.22100000000000003</c:v>
                </c:pt>
                <c:pt idx="14">
                  <c:v>0.23800000000000002</c:v>
                </c:pt>
                <c:pt idx="15">
                  <c:v>0.255</c:v>
                </c:pt>
                <c:pt idx="16">
                  <c:v>0.272</c:v>
                </c:pt>
                <c:pt idx="17">
                  <c:v>0.28900000000000003</c:v>
                </c:pt>
                <c:pt idx="18">
                  <c:v>0.30600000000000005</c:v>
                </c:pt>
                <c:pt idx="19">
                  <c:v>0.323</c:v>
                </c:pt>
                <c:pt idx="20">
                  <c:v>0.34</c:v>
                </c:pt>
                <c:pt idx="21">
                  <c:v>0.35700000000000004</c:v>
                </c:pt>
                <c:pt idx="22">
                  <c:v>0.374</c:v>
                </c:pt>
                <c:pt idx="23">
                  <c:v>0.391</c:v>
                </c:pt>
                <c:pt idx="24">
                  <c:v>0.40800000000000003</c:v>
                </c:pt>
                <c:pt idx="25">
                  <c:v>0.42500000000000004</c:v>
                </c:pt>
                <c:pt idx="26">
                  <c:v>0.44200000000000006</c:v>
                </c:pt>
                <c:pt idx="27">
                  <c:v>0.459</c:v>
                </c:pt>
                <c:pt idx="28">
                  <c:v>0.47600000000000003</c:v>
                </c:pt>
                <c:pt idx="29">
                  <c:v>0.49300000000000005</c:v>
                </c:pt>
                <c:pt idx="30">
                  <c:v>0.51</c:v>
                </c:pt>
                <c:pt idx="31">
                  <c:v>0.527</c:v>
                </c:pt>
                <c:pt idx="32">
                  <c:v>0.544</c:v>
                </c:pt>
                <c:pt idx="33">
                  <c:v>0.561</c:v>
                </c:pt>
                <c:pt idx="34">
                  <c:v>0.5780000000000001</c:v>
                </c:pt>
                <c:pt idx="35">
                  <c:v>0.5950000000000001</c:v>
                </c:pt>
                <c:pt idx="36">
                  <c:v>0.6120000000000001</c:v>
                </c:pt>
                <c:pt idx="37">
                  <c:v>0.629</c:v>
                </c:pt>
                <c:pt idx="38">
                  <c:v>0.646</c:v>
                </c:pt>
                <c:pt idx="39">
                  <c:v>0.663</c:v>
                </c:pt>
                <c:pt idx="40">
                  <c:v>0.68</c:v>
                </c:pt>
                <c:pt idx="41">
                  <c:v>0.6970000000000001</c:v>
                </c:pt>
                <c:pt idx="42">
                  <c:v>0.7140000000000001</c:v>
                </c:pt>
                <c:pt idx="43">
                  <c:v>0.7310000000000001</c:v>
                </c:pt>
                <c:pt idx="44">
                  <c:v>0.748</c:v>
                </c:pt>
                <c:pt idx="45">
                  <c:v>0.765</c:v>
                </c:pt>
                <c:pt idx="46">
                  <c:v>0.782</c:v>
                </c:pt>
                <c:pt idx="47">
                  <c:v>0.799</c:v>
                </c:pt>
                <c:pt idx="48">
                  <c:v>0.8160000000000001</c:v>
                </c:pt>
                <c:pt idx="49">
                  <c:v>0.8330000000000001</c:v>
                </c:pt>
                <c:pt idx="50">
                  <c:v>0.8500000000000001</c:v>
                </c:pt>
                <c:pt idx="51">
                  <c:v>0.8670000000000001</c:v>
                </c:pt>
                <c:pt idx="52">
                  <c:v>0.8840000000000001</c:v>
                </c:pt>
                <c:pt idx="53">
                  <c:v>0.901</c:v>
                </c:pt>
                <c:pt idx="54">
                  <c:v>0.918</c:v>
                </c:pt>
                <c:pt idx="55">
                  <c:v>0.935</c:v>
                </c:pt>
                <c:pt idx="56">
                  <c:v>0.9520000000000001</c:v>
                </c:pt>
                <c:pt idx="57">
                  <c:v>0.9690000000000001</c:v>
                </c:pt>
                <c:pt idx="58">
                  <c:v>0.9860000000000001</c:v>
                </c:pt>
                <c:pt idx="59">
                  <c:v>1.0030000000000001</c:v>
                </c:pt>
                <c:pt idx="60">
                  <c:v>1.02</c:v>
                </c:pt>
                <c:pt idx="61">
                  <c:v>1.0370000000000001</c:v>
                </c:pt>
                <c:pt idx="62">
                  <c:v>1.054</c:v>
                </c:pt>
                <c:pt idx="63">
                  <c:v>1.0710000000000002</c:v>
                </c:pt>
                <c:pt idx="64">
                  <c:v>1.088</c:v>
                </c:pt>
                <c:pt idx="65">
                  <c:v>1.105</c:v>
                </c:pt>
                <c:pt idx="66">
                  <c:v>1.122</c:v>
                </c:pt>
                <c:pt idx="67">
                  <c:v>1.139</c:v>
                </c:pt>
                <c:pt idx="68">
                  <c:v>1.1560000000000001</c:v>
                </c:pt>
                <c:pt idx="69">
                  <c:v>1.173</c:v>
                </c:pt>
                <c:pt idx="70">
                  <c:v>1.1900000000000002</c:v>
                </c:pt>
                <c:pt idx="71">
                  <c:v>1.207</c:v>
                </c:pt>
                <c:pt idx="72">
                  <c:v>1.2240000000000002</c:v>
                </c:pt>
                <c:pt idx="73">
                  <c:v>1.241</c:v>
                </c:pt>
                <c:pt idx="74">
                  <c:v>1.258</c:v>
                </c:pt>
                <c:pt idx="75">
                  <c:v>1.2750000000000001</c:v>
                </c:pt>
                <c:pt idx="76">
                  <c:v>1.292</c:v>
                </c:pt>
                <c:pt idx="77">
                  <c:v>1.3090000000000002</c:v>
                </c:pt>
                <c:pt idx="78">
                  <c:v>1.326</c:v>
                </c:pt>
                <c:pt idx="79">
                  <c:v>1.3430000000000002</c:v>
                </c:pt>
                <c:pt idx="80">
                  <c:v>1.36</c:v>
                </c:pt>
                <c:pt idx="81">
                  <c:v>1.377</c:v>
                </c:pt>
                <c:pt idx="82">
                  <c:v>1.3940000000000001</c:v>
                </c:pt>
                <c:pt idx="83">
                  <c:v>1.411</c:v>
                </c:pt>
                <c:pt idx="84">
                  <c:v>1.4280000000000002</c:v>
                </c:pt>
                <c:pt idx="85">
                  <c:v>1.445</c:v>
                </c:pt>
                <c:pt idx="86">
                  <c:v>1.4620000000000002</c:v>
                </c:pt>
                <c:pt idx="87">
                  <c:v>1.479</c:v>
                </c:pt>
                <c:pt idx="88">
                  <c:v>1.496</c:v>
                </c:pt>
                <c:pt idx="89">
                  <c:v>1.5130000000000001</c:v>
                </c:pt>
                <c:pt idx="90">
                  <c:v>1.53</c:v>
                </c:pt>
                <c:pt idx="91">
                  <c:v>1.5470000000000002</c:v>
                </c:pt>
                <c:pt idx="92">
                  <c:v>1.564</c:v>
                </c:pt>
                <c:pt idx="93">
                  <c:v>1.5810000000000002</c:v>
                </c:pt>
                <c:pt idx="94">
                  <c:v>1.598</c:v>
                </c:pt>
                <c:pt idx="95">
                  <c:v>1.6150000000000002</c:v>
                </c:pt>
                <c:pt idx="96">
                  <c:v>1.6320000000000001</c:v>
                </c:pt>
                <c:pt idx="97">
                  <c:v>1.649</c:v>
                </c:pt>
                <c:pt idx="98">
                  <c:v>1.6660000000000001</c:v>
                </c:pt>
                <c:pt idx="99">
                  <c:v>1.683</c:v>
                </c:pt>
                <c:pt idx="100">
                  <c:v>1.7000000000000002</c:v>
                </c:pt>
              </c:numCache>
            </c:numRef>
          </c:xVal>
          <c:yVal>
            <c:numRef>
              <c:f>'Skryty I'!$C$4:$C$104</c:f>
              <c:numCache>
                <c:ptCount val="101"/>
                <c:pt idx="0">
                  <c:v>8</c:v>
                </c:pt>
                <c:pt idx="1">
                  <c:v>7.92</c:v>
                </c:pt>
                <c:pt idx="2">
                  <c:v>7.84</c:v>
                </c:pt>
                <c:pt idx="3">
                  <c:v>7.76</c:v>
                </c:pt>
                <c:pt idx="4">
                  <c:v>7.68</c:v>
                </c:pt>
                <c:pt idx="5">
                  <c:v>7.6</c:v>
                </c:pt>
                <c:pt idx="6">
                  <c:v>7.52</c:v>
                </c:pt>
                <c:pt idx="7">
                  <c:v>7.4399999999999995</c:v>
                </c:pt>
                <c:pt idx="8">
                  <c:v>7.36</c:v>
                </c:pt>
                <c:pt idx="9">
                  <c:v>7.28</c:v>
                </c:pt>
                <c:pt idx="10">
                  <c:v>7.2</c:v>
                </c:pt>
                <c:pt idx="11">
                  <c:v>7.12</c:v>
                </c:pt>
                <c:pt idx="12">
                  <c:v>7.04</c:v>
                </c:pt>
                <c:pt idx="13">
                  <c:v>6.96</c:v>
                </c:pt>
                <c:pt idx="14">
                  <c:v>6.88</c:v>
                </c:pt>
                <c:pt idx="15">
                  <c:v>6.8</c:v>
                </c:pt>
                <c:pt idx="16">
                  <c:v>6.72</c:v>
                </c:pt>
                <c:pt idx="17">
                  <c:v>6.64</c:v>
                </c:pt>
                <c:pt idx="18">
                  <c:v>6.56</c:v>
                </c:pt>
                <c:pt idx="19">
                  <c:v>6.48</c:v>
                </c:pt>
                <c:pt idx="20">
                  <c:v>6.4</c:v>
                </c:pt>
                <c:pt idx="21">
                  <c:v>6.32</c:v>
                </c:pt>
                <c:pt idx="22">
                  <c:v>6.24</c:v>
                </c:pt>
                <c:pt idx="23">
                  <c:v>6.16</c:v>
                </c:pt>
                <c:pt idx="24">
                  <c:v>6.08</c:v>
                </c:pt>
                <c:pt idx="25">
                  <c:v>6</c:v>
                </c:pt>
                <c:pt idx="26">
                  <c:v>5.92</c:v>
                </c:pt>
                <c:pt idx="27">
                  <c:v>5.84</c:v>
                </c:pt>
                <c:pt idx="28">
                  <c:v>5.76</c:v>
                </c:pt>
                <c:pt idx="29">
                  <c:v>5.68</c:v>
                </c:pt>
                <c:pt idx="30">
                  <c:v>5.6</c:v>
                </c:pt>
                <c:pt idx="31">
                  <c:v>5.52</c:v>
                </c:pt>
                <c:pt idx="32">
                  <c:v>5.4399999999999995</c:v>
                </c:pt>
                <c:pt idx="33">
                  <c:v>5.359999999999999</c:v>
                </c:pt>
                <c:pt idx="34">
                  <c:v>5.279999999999999</c:v>
                </c:pt>
                <c:pt idx="35">
                  <c:v>5.199999999999999</c:v>
                </c:pt>
                <c:pt idx="36">
                  <c:v>5.119999999999999</c:v>
                </c:pt>
                <c:pt idx="37">
                  <c:v>5.04</c:v>
                </c:pt>
                <c:pt idx="38">
                  <c:v>4.96</c:v>
                </c:pt>
                <c:pt idx="39">
                  <c:v>4.88</c:v>
                </c:pt>
                <c:pt idx="40">
                  <c:v>4.8</c:v>
                </c:pt>
                <c:pt idx="41">
                  <c:v>4.72</c:v>
                </c:pt>
                <c:pt idx="42">
                  <c:v>4.64</c:v>
                </c:pt>
                <c:pt idx="43">
                  <c:v>4.56</c:v>
                </c:pt>
                <c:pt idx="44">
                  <c:v>4.48</c:v>
                </c:pt>
                <c:pt idx="45">
                  <c:v>4.4</c:v>
                </c:pt>
                <c:pt idx="46">
                  <c:v>4.32</c:v>
                </c:pt>
                <c:pt idx="47">
                  <c:v>4.24</c:v>
                </c:pt>
                <c:pt idx="48">
                  <c:v>4.16</c:v>
                </c:pt>
                <c:pt idx="49">
                  <c:v>4.08</c:v>
                </c:pt>
                <c:pt idx="50">
                  <c:v>3.999999999999999</c:v>
                </c:pt>
                <c:pt idx="51">
                  <c:v>3.919999999999999</c:v>
                </c:pt>
                <c:pt idx="52">
                  <c:v>3.839999999999999</c:v>
                </c:pt>
                <c:pt idx="53">
                  <c:v>3.76</c:v>
                </c:pt>
                <c:pt idx="54">
                  <c:v>3.6799999999999997</c:v>
                </c:pt>
                <c:pt idx="55">
                  <c:v>3.5999999999999996</c:v>
                </c:pt>
                <c:pt idx="56">
                  <c:v>3.5199999999999996</c:v>
                </c:pt>
                <c:pt idx="57">
                  <c:v>3.4399999999999995</c:v>
                </c:pt>
                <c:pt idx="58">
                  <c:v>3.3599999999999994</c:v>
                </c:pt>
                <c:pt idx="59">
                  <c:v>3.2799999999999994</c:v>
                </c:pt>
                <c:pt idx="60">
                  <c:v>3.2</c:v>
                </c:pt>
                <c:pt idx="61">
                  <c:v>3.119999999999999</c:v>
                </c:pt>
                <c:pt idx="62">
                  <c:v>3.04</c:v>
                </c:pt>
                <c:pt idx="63">
                  <c:v>2.959999999999999</c:v>
                </c:pt>
                <c:pt idx="64">
                  <c:v>2.88</c:v>
                </c:pt>
                <c:pt idx="65">
                  <c:v>2.8</c:v>
                </c:pt>
                <c:pt idx="66">
                  <c:v>2.7199999999999998</c:v>
                </c:pt>
                <c:pt idx="67">
                  <c:v>2.6399999999999997</c:v>
                </c:pt>
                <c:pt idx="68">
                  <c:v>2.5599999999999996</c:v>
                </c:pt>
                <c:pt idx="69">
                  <c:v>2.4799999999999995</c:v>
                </c:pt>
                <c:pt idx="70">
                  <c:v>2.3999999999999995</c:v>
                </c:pt>
                <c:pt idx="71">
                  <c:v>2.3199999999999994</c:v>
                </c:pt>
                <c:pt idx="72">
                  <c:v>2.2399999999999993</c:v>
                </c:pt>
                <c:pt idx="73">
                  <c:v>2.1599999999999993</c:v>
                </c:pt>
                <c:pt idx="74">
                  <c:v>2.08</c:v>
                </c:pt>
                <c:pt idx="75">
                  <c:v>1.9999999999999991</c:v>
                </c:pt>
                <c:pt idx="76">
                  <c:v>1.92</c:v>
                </c:pt>
                <c:pt idx="77">
                  <c:v>1.839999999999999</c:v>
                </c:pt>
                <c:pt idx="78">
                  <c:v>1.7599999999999998</c:v>
                </c:pt>
                <c:pt idx="79">
                  <c:v>1.6799999999999988</c:v>
                </c:pt>
                <c:pt idx="80">
                  <c:v>1.5999999999999996</c:v>
                </c:pt>
                <c:pt idx="81">
                  <c:v>1.5199999999999996</c:v>
                </c:pt>
                <c:pt idx="82">
                  <c:v>1.4399999999999995</c:v>
                </c:pt>
                <c:pt idx="83">
                  <c:v>1.3599999999999994</c:v>
                </c:pt>
                <c:pt idx="84">
                  <c:v>1.2799999999999994</c:v>
                </c:pt>
                <c:pt idx="85">
                  <c:v>1.1999999999999993</c:v>
                </c:pt>
                <c:pt idx="86">
                  <c:v>1.1199999999999992</c:v>
                </c:pt>
                <c:pt idx="87">
                  <c:v>1.0399999999999991</c:v>
                </c:pt>
                <c:pt idx="88">
                  <c:v>0.96</c:v>
                </c:pt>
                <c:pt idx="89">
                  <c:v>0.879999999999999</c:v>
                </c:pt>
                <c:pt idx="90">
                  <c:v>0.7999999999999998</c:v>
                </c:pt>
                <c:pt idx="91">
                  <c:v>0.7199999999999989</c:v>
                </c:pt>
                <c:pt idx="92">
                  <c:v>0.6399999999999997</c:v>
                </c:pt>
                <c:pt idx="93">
                  <c:v>0.5599999999999987</c:v>
                </c:pt>
                <c:pt idx="94">
                  <c:v>0.47999999999999954</c:v>
                </c:pt>
                <c:pt idx="95">
                  <c:v>0.3999999999999986</c:v>
                </c:pt>
                <c:pt idx="96">
                  <c:v>0.3199999999999994</c:v>
                </c:pt>
                <c:pt idx="97">
                  <c:v>0.23999999999999932</c:v>
                </c:pt>
                <c:pt idx="98">
                  <c:v>0.15999999999999925</c:v>
                </c:pt>
                <c:pt idx="99">
                  <c:v>0.07999999999999918</c:v>
                </c:pt>
                <c:pt idx="100">
                  <c:v>-1.7763568394002505E-15</c:v>
                </c:pt>
              </c:numCache>
            </c:numRef>
          </c:yVal>
          <c:smooth val="0"/>
        </c:ser>
        <c:ser>
          <c:idx val="5"/>
          <c:order val="1"/>
          <c:tx>
            <c:v>curve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'Skryty I'!$B$4:$B$104</c:f>
              <c:numCache>
                <c:ptCount val="101"/>
                <c:pt idx="0">
                  <c:v>0</c:v>
                </c:pt>
                <c:pt idx="1">
                  <c:v>0.017</c:v>
                </c:pt>
                <c:pt idx="2">
                  <c:v>0.034</c:v>
                </c:pt>
                <c:pt idx="3">
                  <c:v>0.051000000000000004</c:v>
                </c:pt>
                <c:pt idx="4">
                  <c:v>0.068</c:v>
                </c:pt>
                <c:pt idx="5">
                  <c:v>0.085</c:v>
                </c:pt>
                <c:pt idx="6">
                  <c:v>0.10200000000000001</c:v>
                </c:pt>
                <c:pt idx="7">
                  <c:v>0.11900000000000001</c:v>
                </c:pt>
                <c:pt idx="8">
                  <c:v>0.136</c:v>
                </c:pt>
                <c:pt idx="9">
                  <c:v>0.15300000000000002</c:v>
                </c:pt>
                <c:pt idx="10">
                  <c:v>0.17</c:v>
                </c:pt>
                <c:pt idx="11">
                  <c:v>0.187</c:v>
                </c:pt>
                <c:pt idx="12">
                  <c:v>0.20400000000000001</c:v>
                </c:pt>
                <c:pt idx="13">
                  <c:v>0.22100000000000003</c:v>
                </c:pt>
                <c:pt idx="14">
                  <c:v>0.23800000000000002</c:v>
                </c:pt>
                <c:pt idx="15">
                  <c:v>0.255</c:v>
                </c:pt>
                <c:pt idx="16">
                  <c:v>0.272</c:v>
                </c:pt>
                <c:pt idx="17">
                  <c:v>0.28900000000000003</c:v>
                </c:pt>
                <c:pt idx="18">
                  <c:v>0.30600000000000005</c:v>
                </c:pt>
                <c:pt idx="19">
                  <c:v>0.323</c:v>
                </c:pt>
                <c:pt idx="20">
                  <c:v>0.34</c:v>
                </c:pt>
                <c:pt idx="21">
                  <c:v>0.35700000000000004</c:v>
                </c:pt>
                <c:pt idx="22">
                  <c:v>0.374</c:v>
                </c:pt>
                <c:pt idx="23">
                  <c:v>0.391</c:v>
                </c:pt>
                <c:pt idx="24">
                  <c:v>0.40800000000000003</c:v>
                </c:pt>
                <c:pt idx="25">
                  <c:v>0.42500000000000004</c:v>
                </c:pt>
                <c:pt idx="26">
                  <c:v>0.44200000000000006</c:v>
                </c:pt>
                <c:pt idx="27">
                  <c:v>0.459</c:v>
                </c:pt>
                <c:pt idx="28">
                  <c:v>0.47600000000000003</c:v>
                </c:pt>
                <c:pt idx="29">
                  <c:v>0.49300000000000005</c:v>
                </c:pt>
                <c:pt idx="30">
                  <c:v>0.51</c:v>
                </c:pt>
                <c:pt idx="31">
                  <c:v>0.527</c:v>
                </c:pt>
                <c:pt idx="32">
                  <c:v>0.544</c:v>
                </c:pt>
                <c:pt idx="33">
                  <c:v>0.561</c:v>
                </c:pt>
                <c:pt idx="34">
                  <c:v>0.5780000000000001</c:v>
                </c:pt>
                <c:pt idx="35">
                  <c:v>0.5950000000000001</c:v>
                </c:pt>
                <c:pt idx="36">
                  <c:v>0.6120000000000001</c:v>
                </c:pt>
                <c:pt idx="37">
                  <c:v>0.629</c:v>
                </c:pt>
                <c:pt idx="38">
                  <c:v>0.646</c:v>
                </c:pt>
                <c:pt idx="39">
                  <c:v>0.663</c:v>
                </c:pt>
                <c:pt idx="40">
                  <c:v>0.68</c:v>
                </c:pt>
                <c:pt idx="41">
                  <c:v>0.6970000000000001</c:v>
                </c:pt>
                <c:pt idx="42">
                  <c:v>0.7140000000000001</c:v>
                </c:pt>
                <c:pt idx="43">
                  <c:v>0.7310000000000001</c:v>
                </c:pt>
                <c:pt idx="44">
                  <c:v>0.748</c:v>
                </c:pt>
                <c:pt idx="45">
                  <c:v>0.765</c:v>
                </c:pt>
                <c:pt idx="46">
                  <c:v>0.782</c:v>
                </c:pt>
                <c:pt idx="47">
                  <c:v>0.799</c:v>
                </c:pt>
                <c:pt idx="48">
                  <c:v>0.8160000000000001</c:v>
                </c:pt>
                <c:pt idx="49">
                  <c:v>0.8330000000000001</c:v>
                </c:pt>
                <c:pt idx="50">
                  <c:v>0.8500000000000001</c:v>
                </c:pt>
                <c:pt idx="51">
                  <c:v>0.8670000000000001</c:v>
                </c:pt>
                <c:pt idx="52">
                  <c:v>0.8840000000000001</c:v>
                </c:pt>
                <c:pt idx="53">
                  <c:v>0.901</c:v>
                </c:pt>
                <c:pt idx="54">
                  <c:v>0.918</c:v>
                </c:pt>
                <c:pt idx="55">
                  <c:v>0.935</c:v>
                </c:pt>
                <c:pt idx="56">
                  <c:v>0.9520000000000001</c:v>
                </c:pt>
                <c:pt idx="57">
                  <c:v>0.9690000000000001</c:v>
                </c:pt>
                <c:pt idx="58">
                  <c:v>0.9860000000000001</c:v>
                </c:pt>
                <c:pt idx="59">
                  <c:v>1.0030000000000001</c:v>
                </c:pt>
                <c:pt idx="60">
                  <c:v>1.02</c:v>
                </c:pt>
                <c:pt idx="61">
                  <c:v>1.0370000000000001</c:v>
                </c:pt>
                <c:pt idx="62">
                  <c:v>1.054</c:v>
                </c:pt>
                <c:pt idx="63">
                  <c:v>1.0710000000000002</c:v>
                </c:pt>
                <c:pt idx="64">
                  <c:v>1.088</c:v>
                </c:pt>
                <c:pt idx="65">
                  <c:v>1.105</c:v>
                </c:pt>
                <c:pt idx="66">
                  <c:v>1.122</c:v>
                </c:pt>
                <c:pt idx="67">
                  <c:v>1.139</c:v>
                </c:pt>
                <c:pt idx="68">
                  <c:v>1.1560000000000001</c:v>
                </c:pt>
                <c:pt idx="69">
                  <c:v>1.173</c:v>
                </c:pt>
                <c:pt idx="70">
                  <c:v>1.1900000000000002</c:v>
                </c:pt>
                <c:pt idx="71">
                  <c:v>1.207</c:v>
                </c:pt>
                <c:pt idx="72">
                  <c:v>1.2240000000000002</c:v>
                </c:pt>
                <c:pt idx="73">
                  <c:v>1.241</c:v>
                </c:pt>
                <c:pt idx="74">
                  <c:v>1.258</c:v>
                </c:pt>
                <c:pt idx="75">
                  <c:v>1.2750000000000001</c:v>
                </c:pt>
                <c:pt idx="76">
                  <c:v>1.292</c:v>
                </c:pt>
                <c:pt idx="77">
                  <c:v>1.3090000000000002</c:v>
                </c:pt>
                <c:pt idx="78">
                  <c:v>1.326</c:v>
                </c:pt>
                <c:pt idx="79">
                  <c:v>1.3430000000000002</c:v>
                </c:pt>
                <c:pt idx="80">
                  <c:v>1.36</c:v>
                </c:pt>
                <c:pt idx="81">
                  <c:v>1.377</c:v>
                </c:pt>
                <c:pt idx="82">
                  <c:v>1.3940000000000001</c:v>
                </c:pt>
                <c:pt idx="83">
                  <c:v>1.411</c:v>
                </c:pt>
                <c:pt idx="84">
                  <c:v>1.4280000000000002</c:v>
                </c:pt>
                <c:pt idx="85">
                  <c:v>1.445</c:v>
                </c:pt>
                <c:pt idx="86">
                  <c:v>1.4620000000000002</c:v>
                </c:pt>
                <c:pt idx="87">
                  <c:v>1.479</c:v>
                </c:pt>
                <c:pt idx="88">
                  <c:v>1.496</c:v>
                </c:pt>
                <c:pt idx="89">
                  <c:v>1.5130000000000001</c:v>
                </c:pt>
                <c:pt idx="90">
                  <c:v>1.53</c:v>
                </c:pt>
                <c:pt idx="91">
                  <c:v>1.5470000000000002</c:v>
                </c:pt>
                <c:pt idx="92">
                  <c:v>1.564</c:v>
                </c:pt>
                <c:pt idx="93">
                  <c:v>1.5810000000000002</c:v>
                </c:pt>
                <c:pt idx="94">
                  <c:v>1.598</c:v>
                </c:pt>
                <c:pt idx="95">
                  <c:v>1.6150000000000002</c:v>
                </c:pt>
                <c:pt idx="96">
                  <c:v>1.6320000000000001</c:v>
                </c:pt>
                <c:pt idx="97">
                  <c:v>1.649</c:v>
                </c:pt>
                <c:pt idx="98">
                  <c:v>1.6660000000000001</c:v>
                </c:pt>
                <c:pt idx="99">
                  <c:v>1.683</c:v>
                </c:pt>
                <c:pt idx="100">
                  <c:v>1.7000000000000002</c:v>
                </c:pt>
              </c:numCache>
            </c:numRef>
          </c:xVal>
          <c:yVal>
            <c:numRef>
              <c:f>'Skryty I'!$D$4:$D$104</c:f>
              <c:numCache>
                <c:ptCount val="101"/>
                <c:pt idx="0">
                  <c:v>0</c:v>
                </c:pt>
                <c:pt idx="1">
                  <c:v>0.005232289328320383</c:v>
                </c:pt>
                <c:pt idx="2">
                  <c:v>0.01073834717279334</c:v>
                </c:pt>
                <c:pt idx="3">
                  <c:v>0.0165324978942738</c:v>
                </c:pt>
                <c:pt idx="4">
                  <c:v>0.022629815345621054</c:v>
                </c:pt>
                <c:pt idx="5">
                  <c:v>0.029046162087288985</c:v>
                </c:pt>
                <c:pt idx="6">
                  <c:v>0.035798230654789265</c:v>
                </c:pt>
                <c:pt idx="7">
                  <c:v>0.0429035869853877</c:v>
                </c:pt>
                <c:pt idx="8">
                  <c:v>0.050380716117011184</c:v>
                </c:pt>
                <c:pt idx="9">
                  <c:v>0.05824907027825337</c:v>
                </c:pt>
                <c:pt idx="10">
                  <c:v>0.06652911949458865</c:v>
                </c:pt>
                <c:pt idx="11">
                  <c:v>0.07524240484244989</c:v>
                </c:pt>
                <c:pt idx="12">
                  <c:v>0.08441159448971346</c:v>
                </c:pt>
                <c:pt idx="13">
                  <c:v>0.0940605426683842</c:v>
                </c:pt>
                <c:pt idx="14">
                  <c:v>0.10421435173290271</c:v>
                </c:pt>
                <c:pt idx="15">
                  <c:v>0.11489943746552203</c:v>
                </c:pt>
                <c:pt idx="16">
                  <c:v>0.1261435977986511</c:v>
                </c:pt>
                <c:pt idx="17">
                  <c:v>0.13797608513294973</c:v>
                </c:pt>
                <c:pt idx="18">
                  <c:v>0.1504276824393157</c:v>
                </c:pt>
                <c:pt idx="19">
                  <c:v>0.1635307833427481</c:v>
                </c:pt>
                <c:pt idx="20">
                  <c:v>0.17731947639642978</c:v>
                </c:pt>
                <c:pt idx="21">
                  <c:v>0.19182963376527426</c:v>
                </c:pt>
                <c:pt idx="22">
                  <c:v>0.20709900454965108</c:v>
                </c:pt>
                <c:pt idx="23">
                  <c:v>0.22316731299208065</c:v>
                </c:pt>
                <c:pt idx="24">
                  <c:v>0.24007636182238512</c:v>
                </c:pt>
                <c:pt idx="25">
                  <c:v>0.257870141010158</c:v>
                </c:pt>
                <c:pt idx="26">
                  <c:v>0.2765949422074776</c:v>
                </c:pt>
                <c:pt idx="27">
                  <c:v>0.29629947917959376</c:v>
                </c:pt>
                <c:pt idx="28">
                  <c:v>0.31703501453689703</c:v>
                </c:pt>
                <c:pt idx="29">
                  <c:v>0.33885549309787044</c:v>
                </c:pt>
                <c:pt idx="30">
                  <c:v>0.3618176822299781</c:v>
                </c:pt>
                <c:pt idx="31">
                  <c:v>0.38598131953359377</c:v>
                </c:pt>
                <c:pt idx="32">
                  <c:v>0.41140926825318075</c:v>
                </c:pt>
                <c:pt idx="33">
                  <c:v>0.43816768082003343</c:v>
                </c:pt>
                <c:pt idx="34">
                  <c:v>0.46632617095204926</c:v>
                </c:pt>
                <c:pt idx="35">
                  <c:v>0.49595799475825886</c:v>
                </c:pt>
                <c:pt idx="36">
                  <c:v>0.5271402413192675</c:v>
                </c:pt>
                <c:pt idx="37">
                  <c:v>0.5599540332394181</c:v>
                </c:pt>
                <c:pt idx="38">
                  <c:v>0.5944847376924243</c:v>
                </c:pt>
                <c:pt idx="39">
                  <c:v>0.6308221885095189</c:v>
                </c:pt>
                <c:pt idx="40">
                  <c:v>0.6690609198878998</c:v>
                </c:pt>
                <c:pt idx="41">
                  <c:v>0.7093004123274773</c:v>
                </c:pt>
                <c:pt idx="42">
                  <c:v>0.7516453514357408</c:v>
                </c:pt>
                <c:pt idx="43">
                  <c:v>0.79620590027405</c:v>
                </c:pt>
                <c:pt idx="44">
                  <c:v>0.843097985953866</c:v>
                </c:pt>
                <c:pt idx="45">
                  <c:v>0.8924436012285348</c:v>
                </c:pt>
                <c:pt idx="46">
                  <c:v>0.9443711218652142</c:v>
                </c:pt>
                <c:pt idx="47">
                  <c:v>0.999015640622628</c:v>
                </c:pt>
                <c:pt idx="48">
                  <c:v>1.0565193187034978</c:v>
                </c:pt>
                <c:pt idx="49">
                  <c:v>1.1170317555959846</c:v>
                </c:pt>
                <c:pt idx="50">
                  <c:v>1.1807103782663038</c:v>
                </c:pt>
                <c:pt idx="51">
                  <c:v>1.2477208507150233</c:v>
                </c:pt>
                <c:pt idx="52">
                  <c:v>1.318237504962534</c:v>
                </c:pt>
                <c:pt idx="53">
                  <c:v>1.3924437945849262</c:v>
                </c:pt>
                <c:pt idx="54">
                  <c:v>1.4705327719801726</c:v>
                </c:pt>
                <c:pt idx="55">
                  <c:v>1.552707590606266</c:v>
                </c:pt>
                <c:pt idx="56">
                  <c:v>1.6391820334978988</c:v>
                </c:pt>
                <c:pt idx="57">
                  <c:v>1.7301810694366744</c:v>
                </c:pt>
                <c:pt idx="58">
                  <c:v>1.82594143822175</c:v>
                </c:pt>
                <c:pt idx="59">
                  <c:v>1.926712266563527</c:v>
                </c:pt>
                <c:pt idx="60">
                  <c:v>2.0327557162026904</c:v>
                </c:pt>
                <c:pt idx="61">
                  <c:v>2.144347665940708</c:v>
                </c:pt>
                <c:pt idx="62">
                  <c:v>2.26177842935613</c:v>
                </c:pt>
                <c:pt idx="63">
                  <c:v>2.385353510073905</c:v>
                </c:pt>
                <c:pt idx="64">
                  <c:v>2.5153943965525376</c:v>
                </c:pt>
                <c:pt idx="65">
                  <c:v>2.6522393984568446</c:v>
                </c:pt>
                <c:pt idx="66">
                  <c:v>2.796244526792133</c:v>
                </c:pt>
                <c:pt idx="67">
                  <c:v>2.947784420089539</c:v>
                </c:pt>
                <c:pt idx="68">
                  <c:v>3.107253319052098</c:v>
                </c:pt>
                <c:pt idx="69">
                  <c:v>3.275066092197061</c:v>
                </c:pt>
                <c:pt idx="70">
                  <c:v>3.4516593151628485</c:v>
                </c:pt>
                <c:pt idx="71">
                  <c:v>3.637492406488412</c:v>
                </c:pt>
                <c:pt idx="72">
                  <c:v>3.8330488228198902</c:v>
                </c:pt>
                <c:pt idx="73">
                  <c:v>4.038837316653925</c:v>
                </c:pt>
                <c:pt idx="74">
                  <c:v>4.2553932598897495</c:v>
                </c:pt>
                <c:pt idx="75">
                  <c:v>4.483280036633348</c:v>
                </c:pt>
                <c:pt idx="76">
                  <c:v>4.723090508877154</c:v>
                </c:pt>
                <c:pt idx="77">
                  <c:v>4.975448558868368</c:v>
                </c:pt>
                <c:pt idx="78">
                  <c:v>5.241010712178427</c:v>
                </c:pt>
                <c:pt idx="79">
                  <c:v>5.52046784569619</c:v>
                </c:pt>
                <c:pt idx="80">
                  <c:v>5.814546984988227</c:v>
                </c:pt>
                <c:pt idx="81">
                  <c:v>6.124013195702262</c:v>
                </c:pt>
                <c:pt idx="82">
                  <c:v>6.449671573934246</c:v>
                </c:pt>
                <c:pt idx="83">
                  <c:v>6.792369340737243</c:v>
                </c:pt>
                <c:pt idx="84">
                  <c:v>7.1529980462210645</c:v>
                </c:pt>
                <c:pt idx="85">
                  <c:v>7.53249588897677</c:v>
                </c:pt>
                <c:pt idx="86">
                  <c:v>7.931850156860204</c:v>
                </c:pt>
                <c:pt idx="87">
                  <c:v>8.352099795484278</c:v>
                </c:pt>
                <c:pt idx="88">
                  <c:v>8.794338111102386</c:v>
                </c:pt>
                <c:pt idx="89">
                  <c:v>9.25971561491434</c:v>
                </c:pt>
                <c:pt idx="90">
                  <c:v>9.749443016194633</c:v>
                </c:pt>
                <c:pt idx="91">
                  <c:v>10.264794372029982</c:v>
                </c:pt>
                <c:pt idx="92">
                  <c:v>10.807110401860063</c:v>
                </c:pt>
                <c:pt idx="93">
                  <c:v>11.377801975444712</c:v>
                </c:pt>
                <c:pt idx="94">
                  <c:v>11.978353783331654</c:v>
                </c:pt>
                <c:pt idx="95">
                  <c:v>12.6103281993737</c:v>
                </c:pt>
                <c:pt idx="96">
                  <c:v>13.27536934534403</c:v>
                </c:pt>
                <c:pt idx="97">
                  <c:v>13.975207368223892</c:v>
                </c:pt>
                <c:pt idx="98">
                  <c:v>14.71166294129044</c:v>
                </c:pt>
                <c:pt idx="99">
                  <c:v>15.486652000714367</c:v>
                </c:pt>
                <c:pt idx="100">
                  <c:v>16.302190729990183</c:v>
                </c:pt>
              </c:numCache>
            </c:numRef>
          </c:yVal>
          <c:smooth val="0"/>
        </c:ser>
        <c:ser>
          <c:idx val="6"/>
          <c:order val="2"/>
          <c:tx>
            <c:v>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'Volba I'!$B$8</c:f>
              <c:numCache/>
            </c:numRef>
          </c:xVal>
          <c:yVal>
            <c:numRef>
              <c:f>'Volba I'!$D$7</c:f>
              <c:numCache/>
            </c:numRef>
          </c:yVal>
          <c:smooth val="0"/>
        </c:ser>
        <c:ser>
          <c:idx val="0"/>
          <c:order val="3"/>
          <c:tx>
            <c:v>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'Volba I'!$B$8</c:f>
              <c:numCache/>
            </c:numRef>
          </c:xVal>
          <c:yVal>
            <c:numRef>
              <c:f>'Volba I'!$D$8</c:f>
              <c:numCache/>
            </c:numRef>
          </c:yVal>
          <c:smooth val="0"/>
        </c:ser>
        <c:ser>
          <c:idx val="1"/>
          <c:order val="4"/>
          <c:tx>
            <c:v>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'Volba I'!$B$9</c:f>
              <c:numCache/>
            </c:numRef>
          </c:xVal>
          <c:yVal>
            <c:numRef>
              <c:f>'Volba I'!$D$8</c:f>
              <c:numCache/>
            </c:numRef>
          </c:yVal>
          <c:smooth val="0"/>
        </c:ser>
        <c:ser>
          <c:idx val="2"/>
          <c:order val="5"/>
          <c:tx>
            <c:v>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950" b="0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'Volba I'!$B$9</c:f>
              <c:numCache/>
            </c:numRef>
          </c:xVal>
          <c:yVal>
            <c:numRef>
              <c:f>'Volba I'!$D$9</c:f>
              <c:numCache/>
            </c:numRef>
          </c:yVal>
          <c:smooth val="0"/>
        </c:ser>
        <c:ser>
          <c:idx val="3"/>
          <c:order val="6"/>
          <c:tx>
            <c:v>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'Volba I'!$B$10</c:f>
              <c:numCache/>
            </c:numRef>
          </c:xVal>
          <c:yVal>
            <c:numRef>
              <c:f>'Volba I'!$D$9</c:f>
              <c:numCache/>
            </c:numRef>
          </c:yVal>
          <c:smooth val="0"/>
        </c:ser>
        <c:ser>
          <c:idx val="7"/>
          <c:order val="7"/>
          <c:tx>
            <c:v>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'Volba I'!$B$10</c:f>
              <c:numCache/>
            </c:numRef>
          </c:xVal>
          <c:yVal>
            <c:numRef>
              <c:f>'Volba I'!$D$10</c:f>
              <c:numCache/>
            </c:numRef>
          </c:yVal>
          <c:smooth val="0"/>
        </c:ser>
        <c:ser>
          <c:idx val="8"/>
          <c:order val="8"/>
          <c:tx>
            <c:v>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'Volba I'!$B$11</c:f>
              <c:numCache/>
            </c:numRef>
          </c:xVal>
          <c:yVal>
            <c:numRef>
              <c:f>'Volba I'!$D$10</c:f>
              <c:numCache/>
            </c:numRef>
          </c:yVal>
          <c:smooth val="0"/>
        </c:ser>
        <c:ser>
          <c:idx val="9"/>
          <c:order val="9"/>
          <c:tx>
            <c:v>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'Volba I'!$B$11</c:f>
              <c:numCache/>
            </c:numRef>
          </c:xVal>
          <c:yVal>
            <c:numRef>
              <c:f>'Volba I'!$D$11</c:f>
              <c:numCache/>
            </c:numRef>
          </c:yVal>
          <c:smooth val="0"/>
        </c:ser>
        <c:ser>
          <c:idx val="10"/>
          <c:order val="10"/>
          <c:tx>
            <c:v>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'Volba I'!$F$6</c:f>
              <c:numCache/>
            </c:numRef>
          </c:xVal>
          <c:yVal>
            <c:numRef>
              <c:f>'Volba I'!$D$7</c:f>
              <c:numCache/>
            </c:numRef>
          </c:yVal>
          <c:smooth val="0"/>
        </c:ser>
        <c:axId val="59710060"/>
        <c:axId val="519629"/>
      </c:scatterChart>
      <c:valAx>
        <c:axId val="59710060"/>
        <c:scaling>
          <c:orientation val="minMax"/>
          <c:max val="1.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9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 (V)</a:t>
                </a:r>
              </a:p>
            </c:rich>
          </c:tx>
          <c:layout>
            <c:manualLayout>
              <c:xMode val="factor"/>
              <c:yMode val="factor"/>
              <c:x val="0.0215"/>
              <c:y val="0.0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9629"/>
        <c:crosses val="autoZero"/>
        <c:crossBetween val="midCat"/>
        <c:dispUnits/>
      </c:valAx>
      <c:valAx>
        <c:axId val="51962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9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 (A)</a:t>
                </a:r>
              </a:p>
            </c:rich>
          </c:tx>
          <c:layout>
            <c:manualLayout>
              <c:xMode val="factor"/>
              <c:yMode val="factor"/>
              <c:x val="0.033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710060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75"/>
          <c:w val="0.96575"/>
          <c:h val="0.96325"/>
        </c:manualLayout>
      </c:layout>
      <c:scatterChart>
        <c:scatterStyle val="lineMarker"/>
        <c:varyColors val="0"/>
        <c:ser>
          <c:idx val="4"/>
          <c:order val="0"/>
          <c:tx>
            <c:v>line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'Skryty I'!$B$4:$B$104</c:f>
              <c:numCache>
                <c:ptCount val="101"/>
                <c:pt idx="0">
                  <c:v>0</c:v>
                </c:pt>
                <c:pt idx="1">
                  <c:v>0.017</c:v>
                </c:pt>
                <c:pt idx="2">
                  <c:v>0.034</c:v>
                </c:pt>
                <c:pt idx="3">
                  <c:v>0.051000000000000004</c:v>
                </c:pt>
                <c:pt idx="4">
                  <c:v>0.068</c:v>
                </c:pt>
                <c:pt idx="5">
                  <c:v>0.085</c:v>
                </c:pt>
                <c:pt idx="6">
                  <c:v>0.10200000000000001</c:v>
                </c:pt>
                <c:pt idx="7">
                  <c:v>0.11900000000000001</c:v>
                </c:pt>
                <c:pt idx="8">
                  <c:v>0.136</c:v>
                </c:pt>
                <c:pt idx="9">
                  <c:v>0.15300000000000002</c:v>
                </c:pt>
                <c:pt idx="10">
                  <c:v>0.17</c:v>
                </c:pt>
                <c:pt idx="11">
                  <c:v>0.187</c:v>
                </c:pt>
                <c:pt idx="12">
                  <c:v>0.20400000000000001</c:v>
                </c:pt>
                <c:pt idx="13">
                  <c:v>0.22100000000000003</c:v>
                </c:pt>
                <c:pt idx="14">
                  <c:v>0.23800000000000002</c:v>
                </c:pt>
                <c:pt idx="15">
                  <c:v>0.255</c:v>
                </c:pt>
                <c:pt idx="16">
                  <c:v>0.272</c:v>
                </c:pt>
                <c:pt idx="17">
                  <c:v>0.28900000000000003</c:v>
                </c:pt>
                <c:pt idx="18">
                  <c:v>0.30600000000000005</c:v>
                </c:pt>
                <c:pt idx="19">
                  <c:v>0.323</c:v>
                </c:pt>
                <c:pt idx="20">
                  <c:v>0.34</c:v>
                </c:pt>
                <c:pt idx="21">
                  <c:v>0.35700000000000004</c:v>
                </c:pt>
                <c:pt idx="22">
                  <c:v>0.374</c:v>
                </c:pt>
                <c:pt idx="23">
                  <c:v>0.391</c:v>
                </c:pt>
                <c:pt idx="24">
                  <c:v>0.40800000000000003</c:v>
                </c:pt>
                <c:pt idx="25">
                  <c:v>0.42500000000000004</c:v>
                </c:pt>
                <c:pt idx="26">
                  <c:v>0.44200000000000006</c:v>
                </c:pt>
                <c:pt idx="27">
                  <c:v>0.459</c:v>
                </c:pt>
                <c:pt idx="28">
                  <c:v>0.47600000000000003</c:v>
                </c:pt>
                <c:pt idx="29">
                  <c:v>0.49300000000000005</c:v>
                </c:pt>
                <c:pt idx="30">
                  <c:v>0.51</c:v>
                </c:pt>
                <c:pt idx="31">
                  <c:v>0.527</c:v>
                </c:pt>
                <c:pt idx="32">
                  <c:v>0.544</c:v>
                </c:pt>
                <c:pt idx="33">
                  <c:v>0.561</c:v>
                </c:pt>
                <c:pt idx="34">
                  <c:v>0.5780000000000001</c:v>
                </c:pt>
                <c:pt idx="35">
                  <c:v>0.5950000000000001</c:v>
                </c:pt>
                <c:pt idx="36">
                  <c:v>0.6120000000000001</c:v>
                </c:pt>
                <c:pt idx="37">
                  <c:v>0.629</c:v>
                </c:pt>
                <c:pt idx="38">
                  <c:v>0.646</c:v>
                </c:pt>
                <c:pt idx="39">
                  <c:v>0.663</c:v>
                </c:pt>
                <c:pt idx="40">
                  <c:v>0.68</c:v>
                </c:pt>
                <c:pt idx="41">
                  <c:v>0.6970000000000001</c:v>
                </c:pt>
                <c:pt idx="42">
                  <c:v>0.7140000000000001</c:v>
                </c:pt>
                <c:pt idx="43">
                  <c:v>0.7310000000000001</c:v>
                </c:pt>
                <c:pt idx="44">
                  <c:v>0.748</c:v>
                </c:pt>
                <c:pt idx="45">
                  <c:v>0.765</c:v>
                </c:pt>
                <c:pt idx="46">
                  <c:v>0.782</c:v>
                </c:pt>
                <c:pt idx="47">
                  <c:v>0.799</c:v>
                </c:pt>
                <c:pt idx="48">
                  <c:v>0.8160000000000001</c:v>
                </c:pt>
                <c:pt idx="49">
                  <c:v>0.8330000000000001</c:v>
                </c:pt>
                <c:pt idx="50">
                  <c:v>0.8500000000000001</c:v>
                </c:pt>
                <c:pt idx="51">
                  <c:v>0.8670000000000001</c:v>
                </c:pt>
                <c:pt idx="52">
                  <c:v>0.8840000000000001</c:v>
                </c:pt>
                <c:pt idx="53">
                  <c:v>0.901</c:v>
                </c:pt>
                <c:pt idx="54">
                  <c:v>0.918</c:v>
                </c:pt>
                <c:pt idx="55">
                  <c:v>0.935</c:v>
                </c:pt>
                <c:pt idx="56">
                  <c:v>0.9520000000000001</c:v>
                </c:pt>
                <c:pt idx="57">
                  <c:v>0.9690000000000001</c:v>
                </c:pt>
                <c:pt idx="58">
                  <c:v>0.9860000000000001</c:v>
                </c:pt>
                <c:pt idx="59">
                  <c:v>1.0030000000000001</c:v>
                </c:pt>
                <c:pt idx="60">
                  <c:v>1.02</c:v>
                </c:pt>
                <c:pt idx="61">
                  <c:v>1.0370000000000001</c:v>
                </c:pt>
                <c:pt idx="62">
                  <c:v>1.054</c:v>
                </c:pt>
                <c:pt idx="63">
                  <c:v>1.0710000000000002</c:v>
                </c:pt>
                <c:pt idx="64">
                  <c:v>1.088</c:v>
                </c:pt>
                <c:pt idx="65">
                  <c:v>1.105</c:v>
                </c:pt>
                <c:pt idx="66">
                  <c:v>1.122</c:v>
                </c:pt>
                <c:pt idx="67">
                  <c:v>1.139</c:v>
                </c:pt>
                <c:pt idx="68">
                  <c:v>1.1560000000000001</c:v>
                </c:pt>
                <c:pt idx="69">
                  <c:v>1.173</c:v>
                </c:pt>
                <c:pt idx="70">
                  <c:v>1.1900000000000002</c:v>
                </c:pt>
                <c:pt idx="71">
                  <c:v>1.207</c:v>
                </c:pt>
                <c:pt idx="72">
                  <c:v>1.2240000000000002</c:v>
                </c:pt>
                <c:pt idx="73">
                  <c:v>1.241</c:v>
                </c:pt>
                <c:pt idx="74">
                  <c:v>1.258</c:v>
                </c:pt>
                <c:pt idx="75">
                  <c:v>1.2750000000000001</c:v>
                </c:pt>
                <c:pt idx="76">
                  <c:v>1.292</c:v>
                </c:pt>
                <c:pt idx="77">
                  <c:v>1.3090000000000002</c:v>
                </c:pt>
                <c:pt idx="78">
                  <c:v>1.326</c:v>
                </c:pt>
                <c:pt idx="79">
                  <c:v>1.3430000000000002</c:v>
                </c:pt>
                <c:pt idx="80">
                  <c:v>1.36</c:v>
                </c:pt>
                <c:pt idx="81">
                  <c:v>1.377</c:v>
                </c:pt>
                <c:pt idx="82">
                  <c:v>1.3940000000000001</c:v>
                </c:pt>
                <c:pt idx="83">
                  <c:v>1.411</c:v>
                </c:pt>
                <c:pt idx="84">
                  <c:v>1.4280000000000002</c:v>
                </c:pt>
                <c:pt idx="85">
                  <c:v>1.445</c:v>
                </c:pt>
                <c:pt idx="86">
                  <c:v>1.4620000000000002</c:v>
                </c:pt>
                <c:pt idx="87">
                  <c:v>1.479</c:v>
                </c:pt>
                <c:pt idx="88">
                  <c:v>1.496</c:v>
                </c:pt>
                <c:pt idx="89">
                  <c:v>1.5130000000000001</c:v>
                </c:pt>
                <c:pt idx="90">
                  <c:v>1.53</c:v>
                </c:pt>
                <c:pt idx="91">
                  <c:v>1.5470000000000002</c:v>
                </c:pt>
                <c:pt idx="92">
                  <c:v>1.564</c:v>
                </c:pt>
                <c:pt idx="93">
                  <c:v>1.5810000000000002</c:v>
                </c:pt>
                <c:pt idx="94">
                  <c:v>1.598</c:v>
                </c:pt>
                <c:pt idx="95">
                  <c:v>1.6150000000000002</c:v>
                </c:pt>
                <c:pt idx="96">
                  <c:v>1.6320000000000001</c:v>
                </c:pt>
                <c:pt idx="97">
                  <c:v>1.649</c:v>
                </c:pt>
                <c:pt idx="98">
                  <c:v>1.6660000000000001</c:v>
                </c:pt>
                <c:pt idx="99">
                  <c:v>1.683</c:v>
                </c:pt>
                <c:pt idx="100">
                  <c:v>1.7000000000000002</c:v>
                </c:pt>
              </c:numCache>
            </c:numRef>
          </c:xVal>
          <c:yVal>
            <c:numRef>
              <c:f>'Skryty I'!$C$4:$C$104</c:f>
              <c:numCache>
                <c:ptCount val="101"/>
                <c:pt idx="0">
                  <c:v>8</c:v>
                </c:pt>
                <c:pt idx="1">
                  <c:v>7.92</c:v>
                </c:pt>
                <c:pt idx="2">
                  <c:v>7.84</c:v>
                </c:pt>
                <c:pt idx="3">
                  <c:v>7.76</c:v>
                </c:pt>
                <c:pt idx="4">
                  <c:v>7.68</c:v>
                </c:pt>
                <c:pt idx="5">
                  <c:v>7.6</c:v>
                </c:pt>
                <c:pt idx="6">
                  <c:v>7.52</c:v>
                </c:pt>
                <c:pt idx="7">
                  <c:v>7.4399999999999995</c:v>
                </c:pt>
                <c:pt idx="8">
                  <c:v>7.36</c:v>
                </c:pt>
                <c:pt idx="9">
                  <c:v>7.28</c:v>
                </c:pt>
                <c:pt idx="10">
                  <c:v>7.2</c:v>
                </c:pt>
                <c:pt idx="11">
                  <c:v>7.12</c:v>
                </c:pt>
                <c:pt idx="12">
                  <c:v>7.04</c:v>
                </c:pt>
                <c:pt idx="13">
                  <c:v>6.96</c:v>
                </c:pt>
                <c:pt idx="14">
                  <c:v>6.88</c:v>
                </c:pt>
                <c:pt idx="15">
                  <c:v>6.8</c:v>
                </c:pt>
                <c:pt idx="16">
                  <c:v>6.72</c:v>
                </c:pt>
                <c:pt idx="17">
                  <c:v>6.64</c:v>
                </c:pt>
                <c:pt idx="18">
                  <c:v>6.56</c:v>
                </c:pt>
                <c:pt idx="19">
                  <c:v>6.48</c:v>
                </c:pt>
                <c:pt idx="20">
                  <c:v>6.4</c:v>
                </c:pt>
                <c:pt idx="21">
                  <c:v>6.32</c:v>
                </c:pt>
                <c:pt idx="22">
                  <c:v>6.24</c:v>
                </c:pt>
                <c:pt idx="23">
                  <c:v>6.16</c:v>
                </c:pt>
                <c:pt idx="24">
                  <c:v>6.08</c:v>
                </c:pt>
                <c:pt idx="25">
                  <c:v>6</c:v>
                </c:pt>
                <c:pt idx="26">
                  <c:v>5.92</c:v>
                </c:pt>
                <c:pt idx="27">
                  <c:v>5.84</c:v>
                </c:pt>
                <c:pt idx="28">
                  <c:v>5.76</c:v>
                </c:pt>
                <c:pt idx="29">
                  <c:v>5.68</c:v>
                </c:pt>
                <c:pt idx="30">
                  <c:v>5.6</c:v>
                </c:pt>
                <c:pt idx="31">
                  <c:v>5.52</c:v>
                </c:pt>
                <c:pt idx="32">
                  <c:v>5.4399999999999995</c:v>
                </c:pt>
                <c:pt idx="33">
                  <c:v>5.359999999999999</c:v>
                </c:pt>
                <c:pt idx="34">
                  <c:v>5.279999999999999</c:v>
                </c:pt>
                <c:pt idx="35">
                  <c:v>5.199999999999999</c:v>
                </c:pt>
                <c:pt idx="36">
                  <c:v>5.119999999999999</c:v>
                </c:pt>
                <c:pt idx="37">
                  <c:v>5.04</c:v>
                </c:pt>
                <c:pt idx="38">
                  <c:v>4.96</c:v>
                </c:pt>
                <c:pt idx="39">
                  <c:v>4.88</c:v>
                </c:pt>
                <c:pt idx="40">
                  <c:v>4.8</c:v>
                </c:pt>
                <c:pt idx="41">
                  <c:v>4.72</c:v>
                </c:pt>
                <c:pt idx="42">
                  <c:v>4.64</c:v>
                </c:pt>
                <c:pt idx="43">
                  <c:v>4.56</c:v>
                </c:pt>
                <c:pt idx="44">
                  <c:v>4.48</c:v>
                </c:pt>
                <c:pt idx="45">
                  <c:v>4.4</c:v>
                </c:pt>
                <c:pt idx="46">
                  <c:v>4.32</c:v>
                </c:pt>
                <c:pt idx="47">
                  <c:v>4.24</c:v>
                </c:pt>
                <c:pt idx="48">
                  <c:v>4.16</c:v>
                </c:pt>
                <c:pt idx="49">
                  <c:v>4.08</c:v>
                </c:pt>
                <c:pt idx="50">
                  <c:v>3.999999999999999</c:v>
                </c:pt>
                <c:pt idx="51">
                  <c:v>3.919999999999999</c:v>
                </c:pt>
                <c:pt idx="52">
                  <c:v>3.839999999999999</c:v>
                </c:pt>
                <c:pt idx="53">
                  <c:v>3.76</c:v>
                </c:pt>
                <c:pt idx="54">
                  <c:v>3.6799999999999997</c:v>
                </c:pt>
                <c:pt idx="55">
                  <c:v>3.5999999999999996</c:v>
                </c:pt>
                <c:pt idx="56">
                  <c:v>3.5199999999999996</c:v>
                </c:pt>
                <c:pt idx="57">
                  <c:v>3.4399999999999995</c:v>
                </c:pt>
                <c:pt idx="58">
                  <c:v>3.3599999999999994</c:v>
                </c:pt>
                <c:pt idx="59">
                  <c:v>3.2799999999999994</c:v>
                </c:pt>
                <c:pt idx="60">
                  <c:v>3.2</c:v>
                </c:pt>
                <c:pt idx="61">
                  <c:v>3.119999999999999</c:v>
                </c:pt>
                <c:pt idx="62">
                  <c:v>3.04</c:v>
                </c:pt>
                <c:pt idx="63">
                  <c:v>2.959999999999999</c:v>
                </c:pt>
                <c:pt idx="64">
                  <c:v>2.88</c:v>
                </c:pt>
                <c:pt idx="65">
                  <c:v>2.8</c:v>
                </c:pt>
                <c:pt idx="66">
                  <c:v>2.7199999999999998</c:v>
                </c:pt>
                <c:pt idx="67">
                  <c:v>2.6399999999999997</c:v>
                </c:pt>
                <c:pt idx="68">
                  <c:v>2.5599999999999996</c:v>
                </c:pt>
                <c:pt idx="69">
                  <c:v>2.4799999999999995</c:v>
                </c:pt>
                <c:pt idx="70">
                  <c:v>2.3999999999999995</c:v>
                </c:pt>
                <c:pt idx="71">
                  <c:v>2.3199999999999994</c:v>
                </c:pt>
                <c:pt idx="72">
                  <c:v>2.2399999999999993</c:v>
                </c:pt>
                <c:pt idx="73">
                  <c:v>2.1599999999999993</c:v>
                </c:pt>
                <c:pt idx="74">
                  <c:v>2.08</c:v>
                </c:pt>
                <c:pt idx="75">
                  <c:v>1.9999999999999991</c:v>
                </c:pt>
                <c:pt idx="76">
                  <c:v>1.92</c:v>
                </c:pt>
                <c:pt idx="77">
                  <c:v>1.839999999999999</c:v>
                </c:pt>
                <c:pt idx="78">
                  <c:v>1.7599999999999998</c:v>
                </c:pt>
                <c:pt idx="79">
                  <c:v>1.6799999999999988</c:v>
                </c:pt>
                <c:pt idx="80">
                  <c:v>1.5999999999999996</c:v>
                </c:pt>
                <c:pt idx="81">
                  <c:v>1.5199999999999996</c:v>
                </c:pt>
                <c:pt idx="82">
                  <c:v>1.4399999999999995</c:v>
                </c:pt>
                <c:pt idx="83">
                  <c:v>1.3599999999999994</c:v>
                </c:pt>
                <c:pt idx="84">
                  <c:v>1.2799999999999994</c:v>
                </c:pt>
                <c:pt idx="85">
                  <c:v>1.1999999999999993</c:v>
                </c:pt>
                <c:pt idx="86">
                  <c:v>1.1199999999999992</c:v>
                </c:pt>
                <c:pt idx="87">
                  <c:v>1.0399999999999991</c:v>
                </c:pt>
                <c:pt idx="88">
                  <c:v>0.96</c:v>
                </c:pt>
                <c:pt idx="89">
                  <c:v>0.879999999999999</c:v>
                </c:pt>
                <c:pt idx="90">
                  <c:v>0.7999999999999998</c:v>
                </c:pt>
                <c:pt idx="91">
                  <c:v>0.7199999999999989</c:v>
                </c:pt>
                <c:pt idx="92">
                  <c:v>0.6399999999999997</c:v>
                </c:pt>
                <c:pt idx="93">
                  <c:v>0.5599999999999987</c:v>
                </c:pt>
                <c:pt idx="94">
                  <c:v>0.47999999999999954</c:v>
                </c:pt>
                <c:pt idx="95">
                  <c:v>0.3999999999999986</c:v>
                </c:pt>
                <c:pt idx="96">
                  <c:v>0.3199999999999994</c:v>
                </c:pt>
                <c:pt idx="97">
                  <c:v>0.23999999999999932</c:v>
                </c:pt>
                <c:pt idx="98">
                  <c:v>0.15999999999999925</c:v>
                </c:pt>
                <c:pt idx="99">
                  <c:v>0.07999999999999918</c:v>
                </c:pt>
                <c:pt idx="100">
                  <c:v>-1.7763568394002505E-15</c:v>
                </c:pt>
              </c:numCache>
            </c:numRef>
          </c:yVal>
          <c:smooth val="0"/>
        </c:ser>
        <c:ser>
          <c:idx val="5"/>
          <c:order val="1"/>
          <c:tx>
            <c:v>curve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'Skryty I'!$B$4:$B$104</c:f>
              <c:numCache>
                <c:ptCount val="101"/>
                <c:pt idx="0">
                  <c:v>0</c:v>
                </c:pt>
                <c:pt idx="1">
                  <c:v>0.017</c:v>
                </c:pt>
                <c:pt idx="2">
                  <c:v>0.034</c:v>
                </c:pt>
                <c:pt idx="3">
                  <c:v>0.051000000000000004</c:v>
                </c:pt>
                <c:pt idx="4">
                  <c:v>0.068</c:v>
                </c:pt>
                <c:pt idx="5">
                  <c:v>0.085</c:v>
                </c:pt>
                <c:pt idx="6">
                  <c:v>0.10200000000000001</c:v>
                </c:pt>
                <c:pt idx="7">
                  <c:v>0.11900000000000001</c:v>
                </c:pt>
                <c:pt idx="8">
                  <c:v>0.136</c:v>
                </c:pt>
                <c:pt idx="9">
                  <c:v>0.15300000000000002</c:v>
                </c:pt>
                <c:pt idx="10">
                  <c:v>0.17</c:v>
                </c:pt>
                <c:pt idx="11">
                  <c:v>0.187</c:v>
                </c:pt>
                <c:pt idx="12">
                  <c:v>0.20400000000000001</c:v>
                </c:pt>
                <c:pt idx="13">
                  <c:v>0.22100000000000003</c:v>
                </c:pt>
                <c:pt idx="14">
                  <c:v>0.23800000000000002</c:v>
                </c:pt>
                <c:pt idx="15">
                  <c:v>0.255</c:v>
                </c:pt>
                <c:pt idx="16">
                  <c:v>0.272</c:v>
                </c:pt>
                <c:pt idx="17">
                  <c:v>0.28900000000000003</c:v>
                </c:pt>
                <c:pt idx="18">
                  <c:v>0.30600000000000005</c:v>
                </c:pt>
                <c:pt idx="19">
                  <c:v>0.323</c:v>
                </c:pt>
                <c:pt idx="20">
                  <c:v>0.34</c:v>
                </c:pt>
                <c:pt idx="21">
                  <c:v>0.35700000000000004</c:v>
                </c:pt>
                <c:pt idx="22">
                  <c:v>0.374</c:v>
                </c:pt>
                <c:pt idx="23">
                  <c:v>0.391</c:v>
                </c:pt>
                <c:pt idx="24">
                  <c:v>0.40800000000000003</c:v>
                </c:pt>
                <c:pt idx="25">
                  <c:v>0.42500000000000004</c:v>
                </c:pt>
                <c:pt idx="26">
                  <c:v>0.44200000000000006</c:v>
                </c:pt>
                <c:pt idx="27">
                  <c:v>0.459</c:v>
                </c:pt>
                <c:pt idx="28">
                  <c:v>0.47600000000000003</c:v>
                </c:pt>
                <c:pt idx="29">
                  <c:v>0.49300000000000005</c:v>
                </c:pt>
                <c:pt idx="30">
                  <c:v>0.51</c:v>
                </c:pt>
                <c:pt idx="31">
                  <c:v>0.527</c:v>
                </c:pt>
                <c:pt idx="32">
                  <c:v>0.544</c:v>
                </c:pt>
                <c:pt idx="33">
                  <c:v>0.561</c:v>
                </c:pt>
                <c:pt idx="34">
                  <c:v>0.5780000000000001</c:v>
                </c:pt>
                <c:pt idx="35">
                  <c:v>0.5950000000000001</c:v>
                </c:pt>
                <c:pt idx="36">
                  <c:v>0.6120000000000001</c:v>
                </c:pt>
                <c:pt idx="37">
                  <c:v>0.629</c:v>
                </c:pt>
                <c:pt idx="38">
                  <c:v>0.646</c:v>
                </c:pt>
                <c:pt idx="39">
                  <c:v>0.663</c:v>
                </c:pt>
                <c:pt idx="40">
                  <c:v>0.68</c:v>
                </c:pt>
                <c:pt idx="41">
                  <c:v>0.6970000000000001</c:v>
                </c:pt>
                <c:pt idx="42">
                  <c:v>0.7140000000000001</c:v>
                </c:pt>
                <c:pt idx="43">
                  <c:v>0.7310000000000001</c:v>
                </c:pt>
                <c:pt idx="44">
                  <c:v>0.748</c:v>
                </c:pt>
                <c:pt idx="45">
                  <c:v>0.765</c:v>
                </c:pt>
                <c:pt idx="46">
                  <c:v>0.782</c:v>
                </c:pt>
                <c:pt idx="47">
                  <c:v>0.799</c:v>
                </c:pt>
                <c:pt idx="48">
                  <c:v>0.8160000000000001</c:v>
                </c:pt>
                <c:pt idx="49">
                  <c:v>0.8330000000000001</c:v>
                </c:pt>
                <c:pt idx="50">
                  <c:v>0.8500000000000001</c:v>
                </c:pt>
                <c:pt idx="51">
                  <c:v>0.8670000000000001</c:v>
                </c:pt>
                <c:pt idx="52">
                  <c:v>0.8840000000000001</c:v>
                </c:pt>
                <c:pt idx="53">
                  <c:v>0.901</c:v>
                </c:pt>
                <c:pt idx="54">
                  <c:v>0.918</c:v>
                </c:pt>
                <c:pt idx="55">
                  <c:v>0.935</c:v>
                </c:pt>
                <c:pt idx="56">
                  <c:v>0.9520000000000001</c:v>
                </c:pt>
                <c:pt idx="57">
                  <c:v>0.9690000000000001</c:v>
                </c:pt>
                <c:pt idx="58">
                  <c:v>0.9860000000000001</c:v>
                </c:pt>
                <c:pt idx="59">
                  <c:v>1.0030000000000001</c:v>
                </c:pt>
                <c:pt idx="60">
                  <c:v>1.02</c:v>
                </c:pt>
                <c:pt idx="61">
                  <c:v>1.0370000000000001</c:v>
                </c:pt>
                <c:pt idx="62">
                  <c:v>1.054</c:v>
                </c:pt>
                <c:pt idx="63">
                  <c:v>1.0710000000000002</c:v>
                </c:pt>
                <c:pt idx="64">
                  <c:v>1.088</c:v>
                </c:pt>
                <c:pt idx="65">
                  <c:v>1.105</c:v>
                </c:pt>
                <c:pt idx="66">
                  <c:v>1.122</c:v>
                </c:pt>
                <c:pt idx="67">
                  <c:v>1.139</c:v>
                </c:pt>
                <c:pt idx="68">
                  <c:v>1.1560000000000001</c:v>
                </c:pt>
                <c:pt idx="69">
                  <c:v>1.173</c:v>
                </c:pt>
                <c:pt idx="70">
                  <c:v>1.1900000000000002</c:v>
                </c:pt>
                <c:pt idx="71">
                  <c:v>1.207</c:v>
                </c:pt>
                <c:pt idx="72">
                  <c:v>1.2240000000000002</c:v>
                </c:pt>
                <c:pt idx="73">
                  <c:v>1.241</c:v>
                </c:pt>
                <c:pt idx="74">
                  <c:v>1.258</c:v>
                </c:pt>
                <c:pt idx="75">
                  <c:v>1.2750000000000001</c:v>
                </c:pt>
                <c:pt idx="76">
                  <c:v>1.292</c:v>
                </c:pt>
                <c:pt idx="77">
                  <c:v>1.3090000000000002</c:v>
                </c:pt>
                <c:pt idx="78">
                  <c:v>1.326</c:v>
                </c:pt>
                <c:pt idx="79">
                  <c:v>1.3430000000000002</c:v>
                </c:pt>
                <c:pt idx="80">
                  <c:v>1.36</c:v>
                </c:pt>
                <c:pt idx="81">
                  <c:v>1.377</c:v>
                </c:pt>
                <c:pt idx="82">
                  <c:v>1.3940000000000001</c:v>
                </c:pt>
                <c:pt idx="83">
                  <c:v>1.411</c:v>
                </c:pt>
                <c:pt idx="84">
                  <c:v>1.4280000000000002</c:v>
                </c:pt>
                <c:pt idx="85">
                  <c:v>1.445</c:v>
                </c:pt>
                <c:pt idx="86">
                  <c:v>1.4620000000000002</c:v>
                </c:pt>
                <c:pt idx="87">
                  <c:v>1.479</c:v>
                </c:pt>
                <c:pt idx="88">
                  <c:v>1.496</c:v>
                </c:pt>
                <c:pt idx="89">
                  <c:v>1.5130000000000001</c:v>
                </c:pt>
                <c:pt idx="90">
                  <c:v>1.53</c:v>
                </c:pt>
                <c:pt idx="91">
                  <c:v>1.5470000000000002</c:v>
                </c:pt>
                <c:pt idx="92">
                  <c:v>1.564</c:v>
                </c:pt>
                <c:pt idx="93">
                  <c:v>1.5810000000000002</c:v>
                </c:pt>
                <c:pt idx="94">
                  <c:v>1.598</c:v>
                </c:pt>
                <c:pt idx="95">
                  <c:v>1.6150000000000002</c:v>
                </c:pt>
                <c:pt idx="96">
                  <c:v>1.6320000000000001</c:v>
                </c:pt>
                <c:pt idx="97">
                  <c:v>1.649</c:v>
                </c:pt>
                <c:pt idx="98">
                  <c:v>1.6660000000000001</c:v>
                </c:pt>
                <c:pt idx="99">
                  <c:v>1.683</c:v>
                </c:pt>
                <c:pt idx="100">
                  <c:v>1.7000000000000002</c:v>
                </c:pt>
              </c:numCache>
            </c:numRef>
          </c:xVal>
          <c:yVal>
            <c:numRef>
              <c:f>'Skryty I'!$D$4:$D$104</c:f>
              <c:numCache>
                <c:ptCount val="101"/>
                <c:pt idx="0">
                  <c:v>0</c:v>
                </c:pt>
                <c:pt idx="1">
                  <c:v>0.005232289328320383</c:v>
                </c:pt>
                <c:pt idx="2">
                  <c:v>0.01073834717279334</c:v>
                </c:pt>
                <c:pt idx="3">
                  <c:v>0.0165324978942738</c:v>
                </c:pt>
                <c:pt idx="4">
                  <c:v>0.022629815345621054</c:v>
                </c:pt>
                <c:pt idx="5">
                  <c:v>0.029046162087288985</c:v>
                </c:pt>
                <c:pt idx="6">
                  <c:v>0.035798230654789265</c:v>
                </c:pt>
                <c:pt idx="7">
                  <c:v>0.0429035869853877</c:v>
                </c:pt>
                <c:pt idx="8">
                  <c:v>0.050380716117011184</c:v>
                </c:pt>
                <c:pt idx="9">
                  <c:v>0.05824907027825337</c:v>
                </c:pt>
                <c:pt idx="10">
                  <c:v>0.06652911949458865</c:v>
                </c:pt>
                <c:pt idx="11">
                  <c:v>0.07524240484244989</c:v>
                </c:pt>
                <c:pt idx="12">
                  <c:v>0.08441159448971346</c:v>
                </c:pt>
                <c:pt idx="13">
                  <c:v>0.0940605426683842</c:v>
                </c:pt>
                <c:pt idx="14">
                  <c:v>0.10421435173290271</c:v>
                </c:pt>
                <c:pt idx="15">
                  <c:v>0.11489943746552203</c:v>
                </c:pt>
                <c:pt idx="16">
                  <c:v>0.1261435977986511</c:v>
                </c:pt>
                <c:pt idx="17">
                  <c:v>0.13797608513294973</c:v>
                </c:pt>
                <c:pt idx="18">
                  <c:v>0.1504276824393157</c:v>
                </c:pt>
                <c:pt idx="19">
                  <c:v>0.1635307833427481</c:v>
                </c:pt>
                <c:pt idx="20">
                  <c:v>0.17731947639642978</c:v>
                </c:pt>
                <c:pt idx="21">
                  <c:v>0.19182963376527426</c:v>
                </c:pt>
                <c:pt idx="22">
                  <c:v>0.20709900454965108</c:v>
                </c:pt>
                <c:pt idx="23">
                  <c:v>0.22316731299208065</c:v>
                </c:pt>
                <c:pt idx="24">
                  <c:v>0.24007636182238512</c:v>
                </c:pt>
                <c:pt idx="25">
                  <c:v>0.257870141010158</c:v>
                </c:pt>
                <c:pt idx="26">
                  <c:v>0.2765949422074776</c:v>
                </c:pt>
                <c:pt idx="27">
                  <c:v>0.29629947917959376</c:v>
                </c:pt>
                <c:pt idx="28">
                  <c:v>0.31703501453689703</c:v>
                </c:pt>
                <c:pt idx="29">
                  <c:v>0.33885549309787044</c:v>
                </c:pt>
                <c:pt idx="30">
                  <c:v>0.3618176822299781</c:v>
                </c:pt>
                <c:pt idx="31">
                  <c:v>0.38598131953359377</c:v>
                </c:pt>
                <c:pt idx="32">
                  <c:v>0.41140926825318075</c:v>
                </c:pt>
                <c:pt idx="33">
                  <c:v>0.43816768082003343</c:v>
                </c:pt>
                <c:pt idx="34">
                  <c:v>0.46632617095204926</c:v>
                </c:pt>
                <c:pt idx="35">
                  <c:v>0.49595799475825886</c:v>
                </c:pt>
                <c:pt idx="36">
                  <c:v>0.5271402413192675</c:v>
                </c:pt>
                <c:pt idx="37">
                  <c:v>0.5599540332394181</c:v>
                </c:pt>
                <c:pt idx="38">
                  <c:v>0.5944847376924243</c:v>
                </c:pt>
                <c:pt idx="39">
                  <c:v>0.6308221885095189</c:v>
                </c:pt>
                <c:pt idx="40">
                  <c:v>0.6690609198878998</c:v>
                </c:pt>
                <c:pt idx="41">
                  <c:v>0.7093004123274773</c:v>
                </c:pt>
                <c:pt idx="42">
                  <c:v>0.7516453514357408</c:v>
                </c:pt>
                <c:pt idx="43">
                  <c:v>0.79620590027405</c:v>
                </c:pt>
                <c:pt idx="44">
                  <c:v>0.843097985953866</c:v>
                </c:pt>
                <c:pt idx="45">
                  <c:v>0.8924436012285348</c:v>
                </c:pt>
                <c:pt idx="46">
                  <c:v>0.9443711218652142</c:v>
                </c:pt>
                <c:pt idx="47">
                  <c:v>0.999015640622628</c:v>
                </c:pt>
                <c:pt idx="48">
                  <c:v>1.0565193187034978</c:v>
                </c:pt>
                <c:pt idx="49">
                  <c:v>1.1170317555959846</c:v>
                </c:pt>
                <c:pt idx="50">
                  <c:v>1.1807103782663038</c:v>
                </c:pt>
                <c:pt idx="51">
                  <c:v>1.2477208507150233</c:v>
                </c:pt>
                <c:pt idx="52">
                  <c:v>1.318237504962534</c:v>
                </c:pt>
                <c:pt idx="53">
                  <c:v>1.3924437945849262</c:v>
                </c:pt>
                <c:pt idx="54">
                  <c:v>1.4705327719801726</c:v>
                </c:pt>
                <c:pt idx="55">
                  <c:v>1.552707590606266</c:v>
                </c:pt>
                <c:pt idx="56">
                  <c:v>1.6391820334978988</c:v>
                </c:pt>
                <c:pt idx="57">
                  <c:v>1.7301810694366744</c:v>
                </c:pt>
                <c:pt idx="58">
                  <c:v>1.82594143822175</c:v>
                </c:pt>
                <c:pt idx="59">
                  <c:v>1.926712266563527</c:v>
                </c:pt>
                <c:pt idx="60">
                  <c:v>2.0327557162026904</c:v>
                </c:pt>
                <c:pt idx="61">
                  <c:v>2.144347665940708</c:v>
                </c:pt>
                <c:pt idx="62">
                  <c:v>2.26177842935613</c:v>
                </c:pt>
                <c:pt idx="63">
                  <c:v>2.385353510073905</c:v>
                </c:pt>
                <c:pt idx="64">
                  <c:v>2.5153943965525376</c:v>
                </c:pt>
                <c:pt idx="65">
                  <c:v>2.6522393984568446</c:v>
                </c:pt>
                <c:pt idx="66">
                  <c:v>2.796244526792133</c:v>
                </c:pt>
                <c:pt idx="67">
                  <c:v>2.947784420089539</c:v>
                </c:pt>
                <c:pt idx="68">
                  <c:v>3.107253319052098</c:v>
                </c:pt>
                <c:pt idx="69">
                  <c:v>3.275066092197061</c:v>
                </c:pt>
                <c:pt idx="70">
                  <c:v>3.4516593151628485</c:v>
                </c:pt>
                <c:pt idx="71">
                  <c:v>3.637492406488412</c:v>
                </c:pt>
                <c:pt idx="72">
                  <c:v>3.8330488228198902</c:v>
                </c:pt>
                <c:pt idx="73">
                  <c:v>4.038837316653925</c:v>
                </c:pt>
                <c:pt idx="74">
                  <c:v>4.2553932598897495</c:v>
                </c:pt>
                <c:pt idx="75">
                  <c:v>4.483280036633348</c:v>
                </c:pt>
                <c:pt idx="76">
                  <c:v>4.723090508877154</c:v>
                </c:pt>
                <c:pt idx="77">
                  <c:v>4.975448558868368</c:v>
                </c:pt>
                <c:pt idx="78">
                  <c:v>5.241010712178427</c:v>
                </c:pt>
                <c:pt idx="79">
                  <c:v>5.52046784569619</c:v>
                </c:pt>
                <c:pt idx="80">
                  <c:v>5.814546984988227</c:v>
                </c:pt>
                <c:pt idx="81">
                  <c:v>6.124013195702262</c:v>
                </c:pt>
                <c:pt idx="82">
                  <c:v>6.449671573934246</c:v>
                </c:pt>
                <c:pt idx="83">
                  <c:v>6.792369340737243</c:v>
                </c:pt>
                <c:pt idx="84">
                  <c:v>7.1529980462210645</c:v>
                </c:pt>
                <c:pt idx="85">
                  <c:v>7.53249588897677</c:v>
                </c:pt>
                <c:pt idx="86">
                  <c:v>7.931850156860204</c:v>
                </c:pt>
                <c:pt idx="87">
                  <c:v>8.352099795484278</c:v>
                </c:pt>
                <c:pt idx="88">
                  <c:v>8.794338111102386</c:v>
                </c:pt>
                <c:pt idx="89">
                  <c:v>9.25971561491434</c:v>
                </c:pt>
                <c:pt idx="90">
                  <c:v>9.749443016194633</c:v>
                </c:pt>
                <c:pt idx="91">
                  <c:v>10.264794372029982</c:v>
                </c:pt>
                <c:pt idx="92">
                  <c:v>10.807110401860063</c:v>
                </c:pt>
                <c:pt idx="93">
                  <c:v>11.377801975444712</c:v>
                </c:pt>
                <c:pt idx="94">
                  <c:v>11.978353783331654</c:v>
                </c:pt>
                <c:pt idx="95">
                  <c:v>12.6103281993737</c:v>
                </c:pt>
                <c:pt idx="96">
                  <c:v>13.27536934534403</c:v>
                </c:pt>
                <c:pt idx="97">
                  <c:v>13.975207368223892</c:v>
                </c:pt>
                <c:pt idx="98">
                  <c:v>14.71166294129044</c:v>
                </c:pt>
                <c:pt idx="99">
                  <c:v>15.486652000714367</c:v>
                </c:pt>
                <c:pt idx="100">
                  <c:v>16.302190729990183</c:v>
                </c:pt>
              </c:numCache>
            </c:numRef>
          </c:yVal>
          <c:smooth val="0"/>
        </c:ser>
        <c:ser>
          <c:idx val="6"/>
          <c:order val="2"/>
          <c:tx>
            <c:v>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'Volba U'!$D$7</c:f>
              <c:numCache/>
            </c:numRef>
          </c:xVal>
          <c:yVal>
            <c:numRef>
              <c:f>'Volba U'!$B$8</c:f>
              <c:numCache/>
            </c:numRef>
          </c:yVal>
          <c:smooth val="0"/>
        </c:ser>
        <c:ser>
          <c:idx val="0"/>
          <c:order val="3"/>
          <c:tx>
            <c:v>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1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'Volba U'!$D$8</c:f>
              <c:numCache/>
            </c:numRef>
          </c:xVal>
          <c:yVal>
            <c:numRef>
              <c:f>'Volba U'!$B$8</c:f>
              <c:numCache/>
            </c:numRef>
          </c:yVal>
          <c:smooth val="0"/>
        </c:ser>
        <c:ser>
          <c:idx val="1"/>
          <c:order val="4"/>
          <c:tx>
            <c:v>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1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'Volba U'!$D$8</c:f>
              <c:numCache/>
            </c:numRef>
          </c:xVal>
          <c:yVal>
            <c:numRef>
              <c:f>'Volba U'!$B$9</c:f>
              <c:numCache/>
            </c:numRef>
          </c:yVal>
          <c:smooth val="0"/>
        </c:ser>
        <c:ser>
          <c:idx val="2"/>
          <c:order val="5"/>
          <c:tx>
            <c:v>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50" b="0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950" b="0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'Volba U'!$D$9</c:f>
              <c:numCache/>
            </c:numRef>
          </c:xVal>
          <c:yVal>
            <c:numRef>
              <c:f>'Volba U'!$B$9</c:f>
              <c:numCache/>
            </c:numRef>
          </c:yVal>
          <c:smooth val="0"/>
        </c:ser>
        <c:ser>
          <c:idx val="3"/>
          <c:order val="6"/>
          <c:tx>
            <c:v>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'Volba U'!$D$9</c:f>
              <c:numCache/>
            </c:numRef>
          </c:xVal>
          <c:yVal>
            <c:numRef>
              <c:f>'Volba U'!$B$10</c:f>
              <c:numCache/>
            </c:numRef>
          </c:yVal>
          <c:smooth val="0"/>
        </c:ser>
        <c:ser>
          <c:idx val="7"/>
          <c:order val="7"/>
          <c:tx>
            <c:v>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'Volba U'!$D$10</c:f>
              <c:numCache/>
            </c:numRef>
          </c:xVal>
          <c:yVal>
            <c:numRef>
              <c:f>'Volba U'!$B$10</c:f>
              <c:numCache/>
            </c:numRef>
          </c:yVal>
          <c:smooth val="0"/>
        </c:ser>
        <c:ser>
          <c:idx val="10"/>
          <c:order val="8"/>
          <c:tx>
            <c:v>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'Volba U'!$D$7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8"/>
          <c:order val="9"/>
          <c:tx>
            <c:v>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'Volba U'!$D$10</c:f>
              <c:numCache/>
            </c:numRef>
          </c:xVal>
          <c:yVal>
            <c:numRef>
              <c:f>'Volba U'!$B$11</c:f>
              <c:numCache/>
            </c:numRef>
          </c:yVal>
          <c:smooth val="0"/>
        </c:ser>
        <c:ser>
          <c:idx val="9"/>
          <c:order val="10"/>
          <c:tx>
            <c:v>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'Volba U'!$D$12</c:f>
              <c:numCache/>
            </c:numRef>
          </c:xVal>
          <c:yVal>
            <c:numRef>
              <c:f>'Volba U'!$B$12</c:f>
              <c:numCache/>
            </c:numRef>
          </c:yVal>
          <c:smooth val="0"/>
        </c:ser>
        <c:axId val="4676662"/>
        <c:axId val="42089959"/>
      </c:scatterChart>
      <c:valAx>
        <c:axId val="4676662"/>
        <c:scaling>
          <c:orientation val="minMax"/>
          <c:max val="1.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U </a:t>
                </a: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(V)</a:t>
                </a:r>
              </a:p>
            </c:rich>
          </c:tx>
          <c:layout>
            <c:manualLayout>
              <c:xMode val="factor"/>
              <c:yMode val="factor"/>
              <c:x val="0.0215"/>
              <c:y val="0.0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2089959"/>
        <c:crosses val="autoZero"/>
        <c:crossBetween val="midCat"/>
        <c:dispUnits/>
      </c:valAx>
      <c:valAx>
        <c:axId val="4208995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9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 (A)</a:t>
                </a:r>
              </a:p>
            </c:rich>
          </c:tx>
          <c:layout>
            <c:manualLayout>
              <c:xMode val="factor"/>
              <c:yMode val="factor"/>
              <c:x val="0.033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76662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"/>
          <c:w val="0.879"/>
          <c:h val="0.949"/>
        </c:manualLayout>
      </c:layout>
      <c:scatterChart>
        <c:scatterStyle val="lineMarker"/>
        <c:varyColors val="0"/>
        <c:ser>
          <c:idx val="0"/>
          <c:order val="0"/>
          <c:tx>
            <c:v>F</c:v>
          </c:tx>
          <c:spPr>
            <a:ln w="3175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'Skryty F'!$B$4:$B$104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'Skryty F'!$E$4:$E$104</c:f>
              <c:numCache>
                <c:ptCount val="10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v>ľavý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1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Skusmo!$D$6</c:f>
              <c:numCache/>
            </c:numRef>
          </c:xVal>
          <c:yVal>
            <c:numRef>
              <c:f>Skusmo!$G$6</c:f>
              <c:numCache/>
            </c:numRef>
          </c:yVal>
          <c:smooth val="0"/>
        </c:ser>
        <c:ser>
          <c:idx val="2"/>
          <c:order val="2"/>
          <c:tx>
            <c:v>pravý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1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Skusmo!$D$7</c:f>
              <c:numCache/>
            </c:numRef>
          </c:xVal>
          <c:yVal>
            <c:numRef>
              <c:f>Skusmo!$G$7</c:f>
              <c:numCache/>
            </c:numRef>
          </c:yVal>
          <c:smooth val="0"/>
        </c:ser>
        <c:axId val="43265312"/>
        <c:axId val="53843489"/>
      </c:scatterChart>
      <c:valAx>
        <c:axId val="43265312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1025"/>
              <c:y val="0.1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3843489"/>
        <c:crossesAt val="-30"/>
        <c:crossBetween val="midCat"/>
        <c:dispUnits/>
      </c:valAx>
      <c:valAx>
        <c:axId val="53843489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2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200" b="1" i="1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2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4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3265312"/>
        <c:crosses val="autoZero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8</xdr:row>
      <xdr:rowOff>76200</xdr:rowOff>
    </xdr:from>
    <xdr:to>
      <xdr:col>10</xdr:col>
      <xdr:colOff>504825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466725" y="1409700"/>
        <a:ext cx="49053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6</xdr:row>
      <xdr:rowOff>28575</xdr:rowOff>
    </xdr:from>
    <xdr:to>
      <xdr:col>5</xdr:col>
      <xdr:colOff>47625</xdr:colOff>
      <xdr:row>7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552700" y="1038225"/>
          <a:ext cx="228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6</xdr:row>
      <xdr:rowOff>38100</xdr:rowOff>
    </xdr:from>
    <xdr:to>
      <xdr:col>9</xdr:col>
      <xdr:colOff>142875</xdr:colOff>
      <xdr:row>6</xdr:row>
      <xdr:rowOff>152400</xdr:rowOff>
    </xdr:to>
    <xdr:sp>
      <xdr:nvSpPr>
        <xdr:cNvPr id="3" name="Line 5"/>
        <xdr:cNvSpPr>
          <a:spLocks/>
        </xdr:cNvSpPr>
      </xdr:nvSpPr>
      <xdr:spPr>
        <a:xfrm flipH="1" flipV="1">
          <a:off x="4114800" y="1047750"/>
          <a:ext cx="2857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</xdr:rowOff>
    </xdr:from>
    <xdr:to>
      <xdr:col>10</xdr:col>
      <xdr:colOff>180975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228850" y="1000125"/>
        <a:ext cx="38290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</xdr:rowOff>
    </xdr:from>
    <xdr:to>
      <xdr:col>10</xdr:col>
      <xdr:colOff>190500</xdr:colOff>
      <xdr:row>24</xdr:row>
      <xdr:rowOff>19050</xdr:rowOff>
    </xdr:to>
    <xdr:graphicFrame>
      <xdr:nvGraphicFramePr>
        <xdr:cNvPr id="1" name="Chart 28"/>
        <xdr:cNvGraphicFramePr/>
      </xdr:nvGraphicFramePr>
      <xdr:xfrm>
        <a:off x="2228850" y="1000125"/>
        <a:ext cx="38385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8</xdr:row>
      <xdr:rowOff>38100</xdr:rowOff>
    </xdr:from>
    <xdr:to>
      <xdr:col>8</xdr:col>
      <xdr:colOff>171450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304800" y="1362075"/>
        <a:ext cx="48863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showGridLines="0" showRowColHeaders="0" showOutlineSymbols="0" zoomScale="200" zoomScaleNormal="200" workbookViewId="0" topLeftCell="A1">
      <selection activeCell="G4" sqref="G4"/>
    </sheetView>
  </sheetViews>
  <sheetFormatPr defaultColWidth="9.140625" defaultRowHeight="12.75"/>
  <cols>
    <col min="1" max="1" width="3.140625" style="40" customWidth="1"/>
    <col min="2" max="2" width="13.57421875" style="40" bestFit="1" customWidth="1"/>
    <col min="3" max="3" width="5.00390625" style="40" customWidth="1"/>
    <col min="4" max="4" width="7.57421875" style="40" customWidth="1"/>
    <col min="5" max="5" width="11.7109375" style="40" customWidth="1"/>
    <col min="6" max="6" width="5.421875" style="40" customWidth="1"/>
    <col min="7" max="7" width="6.421875" style="40" customWidth="1"/>
    <col min="8" max="8" width="3.57421875" style="40" customWidth="1"/>
    <col min="9" max="9" width="7.421875" style="40" customWidth="1"/>
    <col min="10" max="16384" width="9.140625" style="40" customWidth="1"/>
  </cols>
  <sheetData>
    <row r="2" spans="5:10" ht="12.75">
      <c r="E2" s="53" t="s">
        <v>23</v>
      </c>
      <c r="F2" s="48"/>
      <c r="G2" s="48"/>
      <c r="H2" s="48"/>
      <c r="I2" s="48"/>
      <c r="J2" s="48"/>
    </row>
    <row r="3" spans="4:9" ht="13.5" thickBot="1">
      <c r="D3" s="62"/>
      <c r="E3" s="38"/>
      <c r="F3" s="38"/>
      <c r="G3" s="38"/>
      <c r="H3" s="38"/>
      <c r="I3" s="38"/>
    </row>
    <row r="4" spans="2:10" ht="13.5" thickBot="1">
      <c r="B4" s="37" t="s">
        <v>7</v>
      </c>
      <c r="C4" s="39" t="s">
        <v>27</v>
      </c>
      <c r="F4" s="42" t="s">
        <v>5</v>
      </c>
      <c r="G4" s="36">
        <v>3</v>
      </c>
      <c r="I4" s="43" t="s">
        <v>11</v>
      </c>
      <c r="J4" s="58">
        <v>0.1</v>
      </c>
    </row>
    <row r="5" spans="2:9" ht="13.5" thickBot="1">
      <c r="B5" s="41"/>
      <c r="I5" s="61"/>
    </row>
    <row r="6" spans="2:10" ht="13.5" thickBot="1">
      <c r="B6" s="59" t="s">
        <v>8</v>
      </c>
      <c r="C6" s="44" t="s">
        <v>28</v>
      </c>
      <c r="D6" s="45"/>
      <c r="F6" s="60" t="s">
        <v>12</v>
      </c>
      <c r="G6" s="56">
        <v>8</v>
      </c>
      <c r="I6" s="46" t="s">
        <v>24</v>
      </c>
      <c r="J6" s="57">
        <v>1.7</v>
      </c>
    </row>
    <row r="7" spans="8:10" ht="12.75">
      <c r="H7" s="47"/>
      <c r="J7" s="38"/>
    </row>
    <row r="8" spans="2:12" s="50" customFormat="1" ht="12.75">
      <c r="B8" s="49"/>
      <c r="D8" s="63" t="s">
        <v>26</v>
      </c>
      <c r="E8" s="64"/>
      <c r="J8" s="63" t="s">
        <v>25</v>
      </c>
      <c r="K8" s="65"/>
      <c r="L8" s="55"/>
    </row>
    <row r="9" spans="2:8" ht="12.75">
      <c r="B9" s="54"/>
      <c r="C9" s="51"/>
      <c r="D9" s="52"/>
      <c r="F9" s="38"/>
      <c r="G9" s="38"/>
      <c r="H9" s="38"/>
    </row>
    <row r="10" spans="2:8" ht="12.75">
      <c r="B10" s="54"/>
      <c r="C10" s="51"/>
      <c r="D10" s="52"/>
      <c r="H10" s="40" t="s">
        <v>10</v>
      </c>
    </row>
    <row r="11" spans="2:4" ht="12.75">
      <c r="B11" s="54"/>
      <c r="C11" s="51"/>
      <c r="D11" s="52"/>
    </row>
    <row r="12" spans="2:4" ht="12.75">
      <c r="B12" s="54"/>
      <c r="C12" s="51"/>
      <c r="D12" s="52"/>
    </row>
    <row r="13" spans="2:4" ht="12.75">
      <c r="B13" s="54"/>
      <c r="C13" s="51"/>
      <c r="D13" s="52"/>
    </row>
    <row r="14" spans="2:4" ht="12.75">
      <c r="B14" s="54"/>
      <c r="C14" s="51"/>
      <c r="D14" s="52"/>
    </row>
    <row r="15" spans="2:4" ht="12.75">
      <c r="B15" s="54"/>
      <c r="C15" s="51"/>
      <c r="D15" s="52"/>
    </row>
    <row r="16" spans="2:4" ht="12.75">
      <c r="B16" s="54"/>
      <c r="C16" s="54"/>
      <c r="D16" s="52"/>
    </row>
    <row r="17" spans="2:4" ht="12.75">
      <c r="B17" s="55"/>
      <c r="C17" s="54"/>
      <c r="D17" s="52"/>
    </row>
    <row r="18" spans="2:4" s="50" customFormat="1" ht="12.75">
      <c r="B18" s="38"/>
      <c r="C18" s="54"/>
      <c r="D18" s="52"/>
    </row>
    <row r="19" ht="12.75">
      <c r="C19" s="54"/>
    </row>
    <row r="20" s="55" customFormat="1" ht="12.75">
      <c r="B20" s="40"/>
    </row>
    <row r="21" ht="12.75">
      <c r="C21" s="38"/>
    </row>
  </sheetData>
  <sheetProtection password="DCFF" sheet="1" objects="1" scenarios="1"/>
  <protectedRanges>
    <protectedRange sqref="G4" name="Range1"/>
    <protectedRange sqref="J4" name="Range2"/>
    <protectedRange sqref="G6" name="Range4"/>
    <protectedRange sqref="J6" name="Range5"/>
  </protectedRange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1">
      <selection activeCell="D5" sqref="D5"/>
    </sheetView>
  </sheetViews>
  <sheetFormatPr defaultColWidth="9.140625" defaultRowHeight="12.75"/>
  <cols>
    <col min="4" max="4" width="12.421875" style="0" bestFit="1" customWidth="1"/>
  </cols>
  <sheetData>
    <row r="1" spans="2:3" ht="12.75">
      <c r="B1" s="5" t="s">
        <v>2</v>
      </c>
      <c r="C1">
        <f>(Programovo!H6-Programovo!E6)/100</f>
        <v>0.005</v>
      </c>
    </row>
    <row r="3" spans="2:5" s="1" customFormat="1" ht="12.75">
      <c r="B3" s="1" t="s">
        <v>1</v>
      </c>
      <c r="C3" s="1" t="s">
        <v>3</v>
      </c>
      <c r="D3" s="1" t="s">
        <v>4</v>
      </c>
      <c r="E3" s="1" t="s">
        <v>13</v>
      </c>
    </row>
    <row r="4" spans="1:5" s="1" customFormat="1" ht="12.75">
      <c r="A4" s="4">
        <v>0</v>
      </c>
      <c r="B4">
        <f>Programovo!$E$6+$C$1*A4</f>
        <v>1</v>
      </c>
      <c r="C4">
        <f aca="true" t="shared" si="0" ref="C4:C35">I_k*(1-B4/U_o)</f>
        <v>3.2941176470588234</v>
      </c>
      <c r="D4" s="1">
        <f aca="true" t="shared" si="1" ref="D4:D35">I_o*(EXP(k*B4)-1)</f>
        <v>1.908553692318767</v>
      </c>
      <c r="E4" s="1">
        <f>C4-D4</f>
        <v>1.3855639547400564</v>
      </c>
    </row>
    <row r="5" spans="1:5" ht="12.75">
      <c r="A5">
        <f>1+A4</f>
        <v>1</v>
      </c>
      <c r="B5">
        <f>Programovo!$E$6+$C$1*A5</f>
        <v>1.005</v>
      </c>
      <c r="C5">
        <f t="shared" si="0"/>
        <v>3.2705882352941185</v>
      </c>
      <c r="D5" s="1">
        <f t="shared" si="1"/>
        <v>1.9389090940549207</v>
      </c>
      <c r="E5" s="1">
        <f aca="true" t="shared" si="2" ref="E5:E68">C5-D5</f>
        <v>1.3316791412391977</v>
      </c>
    </row>
    <row r="6" spans="1:5" ht="12.75">
      <c r="A6">
        <f aca="true" t="shared" si="3" ref="A6:A69">1+A5</f>
        <v>2</v>
      </c>
      <c r="B6">
        <f>Programovo!$E$6+$C$1*A6</f>
        <v>1.01</v>
      </c>
      <c r="C6">
        <f t="shared" si="0"/>
        <v>3.2470588235294118</v>
      </c>
      <c r="D6" s="1">
        <f t="shared" si="1"/>
        <v>1.9697232589389508</v>
      </c>
      <c r="E6" s="1">
        <f t="shared" si="2"/>
        <v>1.277335564590461</v>
      </c>
    </row>
    <row r="7" spans="1:5" ht="12.75">
      <c r="A7">
        <f t="shared" si="3"/>
        <v>3</v>
      </c>
      <c r="B7">
        <f>Programovo!$E$6+$C$1*A7</f>
        <v>1.015</v>
      </c>
      <c r="C7">
        <f t="shared" si="0"/>
        <v>3.223529411764706</v>
      </c>
      <c r="D7" s="1">
        <f t="shared" si="1"/>
        <v>2.001003120287951</v>
      </c>
      <c r="E7" s="1">
        <f t="shared" si="2"/>
        <v>1.222526291476755</v>
      </c>
    </row>
    <row r="8" spans="1:5" ht="12.75">
      <c r="A8">
        <f t="shared" si="3"/>
        <v>4</v>
      </c>
      <c r="B8">
        <f>Programovo!$E$6+$C$1*A8</f>
        <v>1.02</v>
      </c>
      <c r="C8">
        <f t="shared" si="0"/>
        <v>3.2</v>
      </c>
      <c r="D8" s="1">
        <f t="shared" si="1"/>
        <v>2.0327557162026904</v>
      </c>
      <c r="E8" s="1">
        <f t="shared" si="2"/>
        <v>1.1672442837973098</v>
      </c>
    </row>
    <row r="9" spans="1:5" ht="12.75">
      <c r="A9">
        <f t="shared" si="3"/>
        <v>5</v>
      </c>
      <c r="B9">
        <f>Programovo!$E$6+$C$1*A9</f>
        <v>1.025</v>
      </c>
      <c r="C9">
        <f t="shared" si="0"/>
        <v>3.1764705882352944</v>
      </c>
      <c r="D9" s="1">
        <f t="shared" si="1"/>
        <v>2.0649881911512047</v>
      </c>
      <c r="E9" s="1">
        <f t="shared" si="2"/>
        <v>1.1114823970840897</v>
      </c>
    </row>
    <row r="10" spans="1:5" ht="12.75">
      <c r="A10">
        <f t="shared" si="3"/>
        <v>6</v>
      </c>
      <c r="B10">
        <f>Programovo!$E$6+$C$1*A10</f>
        <v>1.03</v>
      </c>
      <c r="C10">
        <f t="shared" si="0"/>
        <v>3.1529411764705877</v>
      </c>
      <c r="D10" s="1">
        <f t="shared" si="1"/>
        <v>2.097707797576342</v>
      </c>
      <c r="E10" s="1">
        <f t="shared" si="2"/>
        <v>1.0552333788942456</v>
      </c>
    </row>
    <row r="11" spans="1:5" ht="12.75">
      <c r="A11">
        <f t="shared" si="3"/>
        <v>7</v>
      </c>
      <c r="B11">
        <f>Programovo!$E$6+$C$1*A11</f>
        <v>1.035</v>
      </c>
      <c r="C11">
        <f t="shared" si="0"/>
        <v>3.129411764705883</v>
      </c>
      <c r="D11" s="1">
        <f t="shared" si="1"/>
        <v>2.130921897527582</v>
      </c>
      <c r="E11" s="1">
        <f t="shared" si="2"/>
        <v>0.9984898671783009</v>
      </c>
    </row>
    <row r="12" spans="1:5" ht="12.75">
      <c r="A12">
        <f t="shared" si="3"/>
        <v>8</v>
      </c>
      <c r="B12">
        <f>Programovo!$E$6+$C$1*A12</f>
        <v>1.04</v>
      </c>
      <c r="C12">
        <f t="shared" si="0"/>
        <v>3.105882352941176</v>
      </c>
      <c r="D12" s="1">
        <f t="shared" si="1"/>
        <v>2.16463796431754</v>
      </c>
      <c r="E12" s="1">
        <f t="shared" si="2"/>
        <v>0.9412443886236361</v>
      </c>
    </row>
    <row r="13" spans="1:5" ht="12.75">
      <c r="A13">
        <f t="shared" si="3"/>
        <v>9</v>
      </c>
      <c r="B13">
        <f>Programovo!$E$6+$C$1*A13</f>
        <v>1.045</v>
      </c>
      <c r="C13">
        <f t="shared" si="0"/>
        <v>3.082352941176471</v>
      </c>
      <c r="D13" s="1">
        <f t="shared" si="1"/>
        <v>2.1988635842034805</v>
      </c>
      <c r="E13" s="1">
        <f t="shared" si="2"/>
        <v>0.8834893569729907</v>
      </c>
    </row>
    <row r="14" spans="1:5" ht="12.75">
      <c r="A14">
        <f t="shared" si="3"/>
        <v>10</v>
      </c>
      <c r="B14">
        <f>Programovo!$E$6+$C$1*A14</f>
        <v>1.05</v>
      </c>
      <c r="C14">
        <f t="shared" si="0"/>
        <v>3.0588235294117645</v>
      </c>
      <c r="D14" s="1">
        <f t="shared" si="1"/>
        <v>2.2336064580942723</v>
      </c>
      <c r="E14" s="1">
        <f t="shared" si="2"/>
        <v>0.8252170713174922</v>
      </c>
    </row>
    <row r="15" spans="1:5" ht="12.75">
      <c r="A15">
        <f t="shared" si="3"/>
        <v>11</v>
      </c>
      <c r="B15">
        <f>Programovo!$E$6+$C$1*A15</f>
        <v>1.055</v>
      </c>
      <c r="C15">
        <f t="shared" si="0"/>
        <v>3.0352941176470587</v>
      </c>
      <c r="D15" s="1">
        <f t="shared" si="1"/>
        <v>2.2688744032831094</v>
      </c>
      <c r="E15" s="1">
        <f t="shared" si="2"/>
        <v>0.7664197143639493</v>
      </c>
    </row>
    <row r="16" spans="1:5" ht="12.75">
      <c r="A16">
        <f t="shared" si="3"/>
        <v>12</v>
      </c>
      <c r="B16">
        <f>Programovo!$E$6+$C$1*A16</f>
        <v>1.06</v>
      </c>
      <c r="C16">
        <f t="shared" si="0"/>
        <v>3.011764705882353</v>
      </c>
      <c r="D16" s="1">
        <f t="shared" si="1"/>
        <v>2.30467535520645</v>
      </c>
      <c r="E16" s="1">
        <f t="shared" si="2"/>
        <v>0.7070893506759028</v>
      </c>
    </row>
    <row r="17" spans="1:5" ht="12.75">
      <c r="A17">
        <f t="shared" si="3"/>
        <v>13</v>
      </c>
      <c r="B17">
        <f>Programovo!$E$6+$C$1*A17</f>
        <v>1.065</v>
      </c>
      <c r="C17">
        <f t="shared" si="0"/>
        <v>2.988235294117647</v>
      </c>
      <c r="D17" s="1">
        <f t="shared" si="1"/>
        <v>2.3410173692295113</v>
      </c>
      <c r="E17" s="1">
        <f t="shared" si="2"/>
        <v>0.6472179248881358</v>
      </c>
    </row>
    <row r="18" spans="1:5" ht="12.75">
      <c r="A18">
        <f t="shared" si="3"/>
        <v>14</v>
      </c>
      <c r="B18">
        <f>Programovo!$E$6+$C$1*A18</f>
        <v>1.07</v>
      </c>
      <c r="C18">
        <f t="shared" si="0"/>
        <v>2.9647058823529404</v>
      </c>
      <c r="D18" s="1">
        <f t="shared" si="1"/>
        <v>2.3779086224587695</v>
      </c>
      <c r="E18" s="1">
        <f t="shared" si="2"/>
        <v>0.5867972598941709</v>
      </c>
    </row>
    <row r="19" spans="1:5" ht="12.75">
      <c r="A19">
        <f t="shared" si="3"/>
        <v>15</v>
      </c>
      <c r="B19">
        <f>Programovo!$E$6+$C$1*A19</f>
        <v>1.075</v>
      </c>
      <c r="C19">
        <f t="shared" si="0"/>
        <v>2.9411764705882355</v>
      </c>
      <c r="D19" s="1">
        <f t="shared" si="1"/>
        <v>2.415357415581836</v>
      </c>
      <c r="E19" s="1">
        <f t="shared" si="2"/>
        <v>0.5258190550063997</v>
      </c>
    </row>
    <row r="20" spans="1:5" ht="12.75">
      <c r="A20">
        <f t="shared" si="3"/>
        <v>16</v>
      </c>
      <c r="B20">
        <f>Programovo!$E$6+$C$1*A20</f>
        <v>1.08</v>
      </c>
      <c r="C20">
        <f t="shared" si="0"/>
        <v>2.917647058823529</v>
      </c>
      <c r="D20" s="1">
        <f t="shared" si="1"/>
        <v>2.453372174735153</v>
      </c>
      <c r="E20" s="1">
        <f t="shared" si="2"/>
        <v>0.4642748840883759</v>
      </c>
    </row>
    <row r="21" spans="1:5" ht="12.75">
      <c r="A21">
        <f t="shared" si="3"/>
        <v>17</v>
      </c>
      <c r="B21">
        <f>Programovo!$E$6+$C$1*A21</f>
        <v>1.085</v>
      </c>
      <c r="C21">
        <f t="shared" si="0"/>
        <v>2.894117647058824</v>
      </c>
      <c r="D21" s="1">
        <f t="shared" si="1"/>
        <v>2.4919614533999037</v>
      </c>
      <c r="E21" s="1">
        <f t="shared" si="2"/>
        <v>0.4021561936589202</v>
      </c>
    </row>
    <row r="22" spans="1:5" ht="12.75">
      <c r="A22">
        <f t="shared" si="3"/>
        <v>18</v>
      </c>
      <c r="B22">
        <f>Programovo!$E$6+$C$1*A22</f>
        <v>1.09</v>
      </c>
      <c r="C22">
        <f t="shared" si="0"/>
        <v>2.870588235294117</v>
      </c>
      <c r="D22" s="1">
        <f t="shared" si="1"/>
        <v>2.5311339343265904</v>
      </c>
      <c r="E22" s="1">
        <f t="shared" si="2"/>
        <v>0.3394543009675268</v>
      </c>
    </row>
    <row r="23" spans="1:5" ht="12.75">
      <c r="A23">
        <f t="shared" si="3"/>
        <v>19</v>
      </c>
      <c r="B23">
        <f>Programovo!$E$6+$C$1*A23</f>
        <v>1.095</v>
      </c>
      <c r="C23">
        <f t="shared" si="0"/>
        <v>2.8470588235294114</v>
      </c>
      <c r="D23" s="1">
        <f t="shared" si="1"/>
        <v>2.5708984314886787</v>
      </c>
      <c r="E23" s="1">
        <f t="shared" si="2"/>
        <v>0.2761603920407327</v>
      </c>
    </row>
    <row r="24" spans="1:5" ht="12.75">
      <c r="A24">
        <f t="shared" si="3"/>
        <v>20</v>
      </c>
      <c r="B24">
        <f>Programovo!$E$6+$C$1*A24</f>
        <v>1.1</v>
      </c>
      <c r="C24">
        <f t="shared" si="0"/>
        <v>2.8235294117647056</v>
      </c>
      <c r="D24" s="1">
        <f t="shared" si="1"/>
        <v>2.6112638920657893</v>
      </c>
      <c r="E24" s="1">
        <f t="shared" si="2"/>
        <v>0.21226551969891627</v>
      </c>
    </row>
    <row r="25" spans="1:5" ht="12.75">
      <c r="A25">
        <f t="shared" si="3"/>
        <v>21</v>
      </c>
      <c r="B25">
        <f>Programovo!$E$6+$C$1*A25</f>
        <v>1.105</v>
      </c>
      <c r="C25">
        <f t="shared" si="0"/>
        <v>2.8</v>
      </c>
      <c r="D25" s="1">
        <f t="shared" si="1"/>
        <v>2.6522393984568446</v>
      </c>
      <c r="E25" s="1">
        <f t="shared" si="2"/>
        <v>0.14776060154315518</v>
      </c>
    </row>
    <row r="26" spans="1:5" ht="12.75">
      <c r="A26">
        <f t="shared" si="3"/>
        <v>22</v>
      </c>
      <c r="B26">
        <f>Programovo!$E$6+$C$1*A26</f>
        <v>1.11</v>
      </c>
      <c r="C26">
        <f t="shared" si="0"/>
        <v>2.776470588235293</v>
      </c>
      <c r="D26" s="1">
        <f t="shared" si="1"/>
        <v>2.693834170323651</v>
      </c>
      <c r="E26" s="1">
        <f t="shared" si="2"/>
        <v>0.08263641791164211</v>
      </c>
    </row>
    <row r="27" spans="1:5" ht="12.75">
      <c r="A27">
        <f t="shared" si="3"/>
        <v>23</v>
      </c>
      <c r="B27">
        <f>Programovo!$E$6+$C$1*A27</f>
        <v>1.115</v>
      </c>
      <c r="C27">
        <f t="shared" si="0"/>
        <v>2.7529411764705882</v>
      </c>
      <c r="D27" s="1">
        <f t="shared" si="1"/>
        <v>2.7360575666653553</v>
      </c>
      <c r="E27" s="1">
        <f t="shared" si="2"/>
        <v>0.016883609805232958</v>
      </c>
    </row>
    <row r="28" spans="1:5" ht="12.75">
      <c r="A28">
        <f t="shared" si="3"/>
        <v>24</v>
      </c>
      <c r="B28">
        <f>Programovo!$E$6+$C$1*A28</f>
        <v>1.12</v>
      </c>
      <c r="C28">
        <f t="shared" si="0"/>
        <v>2.7294117647058815</v>
      </c>
      <c r="D28" s="1">
        <f t="shared" si="1"/>
        <v>2.778919087924269</v>
      </c>
      <c r="E28" s="1">
        <f t="shared" si="2"/>
        <v>-0.049507323218387356</v>
      </c>
    </row>
    <row r="29" spans="1:5" ht="12.75">
      <c r="A29">
        <f t="shared" si="3"/>
        <v>25</v>
      </c>
      <c r="B29">
        <f>Programovo!$E$6+$C$1*A29</f>
        <v>1.125</v>
      </c>
      <c r="C29">
        <f t="shared" si="0"/>
        <v>2.7058823529411766</v>
      </c>
      <c r="D29" s="1">
        <f t="shared" si="1"/>
        <v>2.8224283781234942</v>
      </c>
      <c r="E29" s="1">
        <f t="shared" si="2"/>
        <v>-0.1165460251823176</v>
      </c>
    </row>
    <row r="30" spans="1:5" ht="12.75">
      <c r="A30">
        <f t="shared" si="3"/>
        <v>26</v>
      </c>
      <c r="B30">
        <f>Programovo!$E$6+$C$1*A30</f>
        <v>1.13</v>
      </c>
      <c r="C30">
        <f t="shared" si="0"/>
        <v>2.682352941176471</v>
      </c>
      <c r="D30" s="1">
        <f t="shared" si="1"/>
        <v>2.866595227036884</v>
      </c>
      <c r="E30" s="1">
        <f t="shared" si="2"/>
        <v>-0.18424228586041336</v>
      </c>
    </row>
    <row r="31" spans="1:5" ht="12.75">
      <c r="A31">
        <f t="shared" si="3"/>
        <v>27</v>
      </c>
      <c r="B31">
        <f>Programovo!$E$6+$C$1*A31</f>
        <v>1.135</v>
      </c>
      <c r="C31">
        <f t="shared" si="0"/>
        <v>2.658823529411764</v>
      </c>
      <c r="D31" s="1">
        <f t="shared" si="1"/>
        <v>2.911429572391778</v>
      </c>
      <c r="E31" s="1">
        <f t="shared" si="2"/>
        <v>-0.2526060429800139</v>
      </c>
    </row>
    <row r="32" spans="1:5" ht="12.75">
      <c r="A32">
        <f t="shared" si="3"/>
        <v>28</v>
      </c>
      <c r="B32">
        <f>Programovo!$E$6+$C$1*A32</f>
        <v>1.1400000000000001</v>
      </c>
      <c r="C32">
        <f t="shared" si="0"/>
        <v>2.6352941176470583</v>
      </c>
      <c r="D32" s="1">
        <f t="shared" si="1"/>
        <v>2.9569415021050225</v>
      </c>
      <c r="E32" s="1">
        <f t="shared" si="2"/>
        <v>-0.32164738445796415</v>
      </c>
    </row>
    <row r="33" spans="1:5" ht="12.75">
      <c r="A33">
        <f t="shared" si="3"/>
        <v>29</v>
      </c>
      <c r="B33">
        <f>Programovo!$E$6+$C$1*A33</f>
        <v>1.145</v>
      </c>
      <c r="C33">
        <f t="shared" si="0"/>
        <v>2.6117647058823525</v>
      </c>
      <c r="D33" s="1">
        <f t="shared" si="1"/>
        <v>3.0031412565528077</v>
      </c>
      <c r="E33" s="1">
        <f t="shared" si="2"/>
        <v>-0.3913765506704552</v>
      </c>
    </row>
    <row r="34" spans="1:5" ht="12.75">
      <c r="A34">
        <f t="shared" si="3"/>
        <v>30</v>
      </c>
      <c r="B34">
        <f>Programovo!$E$6+$C$1*A34</f>
        <v>1.15</v>
      </c>
      <c r="C34">
        <f t="shared" si="0"/>
        <v>2.5882352941176476</v>
      </c>
      <c r="D34" s="1">
        <f t="shared" si="1"/>
        <v>3.0500392308747926</v>
      </c>
      <c r="E34" s="1">
        <f t="shared" si="2"/>
        <v>-0.46180393675714493</v>
      </c>
    </row>
    <row r="35" spans="1:5" ht="12.75">
      <c r="A35">
        <f t="shared" si="3"/>
        <v>31</v>
      </c>
      <c r="B35">
        <f>Programovo!$E$6+$C$1*A35</f>
        <v>1.155</v>
      </c>
      <c r="C35">
        <f t="shared" si="0"/>
        <v>2.564705882352941</v>
      </c>
      <c r="D35" s="1">
        <f t="shared" si="1"/>
        <v>3.0976459773130536</v>
      </c>
      <c r="E35" s="1">
        <f t="shared" si="2"/>
        <v>-0.5329400949601126</v>
      </c>
    </row>
    <row r="36" spans="1:5" ht="12.75">
      <c r="A36">
        <f t="shared" si="3"/>
        <v>32</v>
      </c>
      <c r="B36">
        <f>Programovo!$E$6+$C$1*A36</f>
        <v>1.16</v>
      </c>
      <c r="C36">
        <f aca="true" t="shared" si="4" ref="C36:C67">I_k*(1-B36/U_o)</f>
        <v>2.541176470588235</v>
      </c>
      <c r="D36" s="1">
        <f aca="true" t="shared" si="5" ref="D36:D67">I_o*(EXP(k*B36)-1)</f>
        <v>3.1459722075863783</v>
      </c>
      <c r="E36" s="1">
        <f t="shared" si="2"/>
        <v>-0.6047957369981432</v>
      </c>
    </row>
    <row r="37" spans="1:5" ht="12.75">
      <c r="A37">
        <f t="shared" si="3"/>
        <v>33</v>
      </c>
      <c r="B37">
        <f>Programovo!$E$6+$C$1*A37</f>
        <v>1.165</v>
      </c>
      <c r="C37">
        <f t="shared" si="4"/>
        <v>2.5176470588235293</v>
      </c>
      <c r="D37" s="1">
        <f t="shared" si="5"/>
        <v>3.1950287953004612</v>
      </c>
      <c r="E37" s="1">
        <f t="shared" si="2"/>
        <v>-0.6773817364769319</v>
      </c>
    </row>
    <row r="38" spans="1:5" ht="12.75">
      <c r="A38">
        <f t="shared" si="3"/>
        <v>34</v>
      </c>
      <c r="B38">
        <f>Programovo!$E$6+$C$1*A38</f>
        <v>1.17</v>
      </c>
      <c r="C38">
        <f t="shared" si="4"/>
        <v>2.4941176470588236</v>
      </c>
      <c r="D38" s="1">
        <f t="shared" si="5"/>
        <v>3.244826778394491</v>
      </c>
      <c r="E38" s="1">
        <f t="shared" si="2"/>
        <v>-0.7507091313356673</v>
      </c>
    </row>
    <row r="39" spans="1:5" ht="12.75">
      <c r="A39">
        <f t="shared" si="3"/>
        <v>35</v>
      </c>
      <c r="B39">
        <f>Programovo!$E$6+$C$1*A39</f>
        <v>1.175</v>
      </c>
      <c r="C39">
        <f t="shared" si="4"/>
        <v>2.470588235294117</v>
      </c>
      <c r="D39" s="1">
        <f t="shared" si="5"/>
        <v>3.2953773616247553</v>
      </c>
      <c r="E39" s="1">
        <f t="shared" si="2"/>
        <v>-0.8247891263306384</v>
      </c>
    </row>
    <row r="40" spans="1:5" ht="12.75">
      <c r="A40">
        <f t="shared" si="3"/>
        <v>36</v>
      </c>
      <c r="B40">
        <f>Programovo!$E$6+$C$1*A40</f>
        <v>1.18</v>
      </c>
      <c r="C40">
        <f t="shared" si="4"/>
        <v>2.447058823529412</v>
      </c>
      <c r="D40" s="1">
        <f t="shared" si="5"/>
        <v>3.346691919085739</v>
      </c>
      <c r="E40" s="1">
        <f t="shared" si="2"/>
        <v>-0.899633095556327</v>
      </c>
    </row>
    <row r="41" spans="1:5" ht="12.75">
      <c r="A41">
        <f t="shared" si="3"/>
        <v>37</v>
      </c>
      <c r="B41">
        <f>Programovo!$E$6+$C$1*A41</f>
        <v>1.185</v>
      </c>
      <c r="C41">
        <f t="shared" si="4"/>
        <v>2.4235294117647053</v>
      </c>
      <c r="D41" s="1">
        <f t="shared" si="5"/>
        <v>3.398781996769358</v>
      </c>
      <c r="E41" s="1">
        <f t="shared" si="2"/>
        <v>-0.975252585004653</v>
      </c>
    </row>
    <row r="42" spans="1:5" ht="12.75">
      <c r="A42">
        <f t="shared" si="3"/>
        <v>38</v>
      </c>
      <c r="B42">
        <f>Programovo!$E$6+$C$1*A42</f>
        <v>1.19</v>
      </c>
      <c r="C42">
        <f t="shared" si="4"/>
        <v>2.4000000000000004</v>
      </c>
      <c r="D42" s="1">
        <f t="shared" si="5"/>
        <v>3.451659315162847</v>
      </c>
      <c r="E42" s="1">
        <f t="shared" si="2"/>
        <v>-1.0516593151628468</v>
      </c>
    </row>
    <row r="43" spans="1:5" ht="12.75">
      <c r="A43">
        <f t="shared" si="3"/>
        <v>39</v>
      </c>
      <c r="B43">
        <f>Programovo!$E$6+$C$1*A43</f>
        <v>1.195</v>
      </c>
      <c r="C43">
        <f t="shared" si="4"/>
        <v>2.3764705882352937</v>
      </c>
      <c r="D43" s="1">
        <f t="shared" si="5"/>
        <v>3.505335771885924</v>
      </c>
      <c r="E43" s="1">
        <f t="shared" si="2"/>
        <v>-1.1288651836506305</v>
      </c>
    </row>
    <row r="44" spans="1:5" ht="12.75">
      <c r="A44">
        <f t="shared" si="3"/>
        <v>40</v>
      </c>
      <c r="B44">
        <f>Programovo!$E$6+$C$1*A44</f>
        <v>1.2</v>
      </c>
      <c r="C44">
        <f t="shared" si="4"/>
        <v>2.352941176470588</v>
      </c>
      <c r="D44" s="1">
        <f t="shared" si="5"/>
        <v>3.5598234443677974</v>
      </c>
      <c r="E44" s="1">
        <f t="shared" si="2"/>
        <v>-1.2068822678972095</v>
      </c>
    </row>
    <row r="45" spans="1:5" ht="12.75">
      <c r="A45">
        <f t="shared" si="3"/>
        <v>41</v>
      </c>
      <c r="B45">
        <f>Programovo!$E$6+$C$1*A45</f>
        <v>1.205</v>
      </c>
      <c r="C45">
        <f t="shared" si="4"/>
        <v>2.329411764705882</v>
      </c>
      <c r="D45" s="1">
        <f t="shared" si="5"/>
        <v>3.615134592564653</v>
      </c>
      <c r="E45" s="1">
        <f t="shared" si="2"/>
        <v>-1.2857228278587711</v>
      </c>
    </row>
    <row r="46" spans="1:5" ht="12.75">
      <c r="A46">
        <f t="shared" si="3"/>
        <v>42</v>
      </c>
      <c r="B46">
        <f>Programovo!$E$6+$C$1*A46</f>
        <v>1.21</v>
      </c>
      <c r="C46">
        <f t="shared" si="4"/>
        <v>2.3058823529411763</v>
      </c>
      <c r="D46" s="1">
        <f t="shared" si="5"/>
        <v>3.6712816617181745</v>
      </c>
      <c r="E46" s="1">
        <f t="shared" si="2"/>
        <v>-1.3653993087769982</v>
      </c>
    </row>
    <row r="47" spans="1:5" ht="12.75">
      <c r="A47">
        <f t="shared" si="3"/>
        <v>43</v>
      </c>
      <c r="B47">
        <f>Programovo!$E$6+$C$1*A47</f>
        <v>1.215</v>
      </c>
      <c r="C47">
        <f t="shared" si="4"/>
        <v>2.2823529411764705</v>
      </c>
      <c r="D47" s="1">
        <f t="shared" si="5"/>
        <v>3.7282772851557997</v>
      </c>
      <c r="E47" s="1">
        <f t="shared" si="2"/>
        <v>-1.4459243439793292</v>
      </c>
    </row>
    <row r="48" spans="1:5" ht="12.75">
      <c r="A48">
        <f t="shared" si="3"/>
        <v>44</v>
      </c>
      <c r="B48">
        <f>Programovo!$E$6+$C$1*A48</f>
        <v>1.22</v>
      </c>
      <c r="C48">
        <f t="shared" si="4"/>
        <v>2.2588235294117647</v>
      </c>
      <c r="D48" s="1">
        <f t="shared" si="5"/>
        <v>3.786134287133247</v>
      </c>
      <c r="E48" s="1">
        <f t="shared" si="2"/>
        <v>-1.5273107577214824</v>
      </c>
    </row>
    <row r="49" spans="1:5" ht="12.75">
      <c r="A49">
        <f t="shared" si="3"/>
        <v>45</v>
      </c>
      <c r="B49">
        <f>Programovo!$E$6+$C$1*A49</f>
        <v>1.225</v>
      </c>
      <c r="C49">
        <f t="shared" si="4"/>
        <v>2.235294117647058</v>
      </c>
      <c r="D49" s="1">
        <f t="shared" si="5"/>
        <v>3.8448656857200536</v>
      </c>
      <c r="E49" s="1">
        <f t="shared" si="2"/>
        <v>-1.6095715680729956</v>
      </c>
    </row>
    <row r="50" spans="1:5" ht="12.75">
      <c r="A50">
        <f t="shared" si="3"/>
        <v>46</v>
      </c>
      <c r="B50">
        <f>Programovo!$E$6+$C$1*A50</f>
        <v>1.23</v>
      </c>
      <c r="C50">
        <f t="shared" si="4"/>
        <v>2.211764705882353</v>
      </c>
      <c r="D50" s="1">
        <f t="shared" si="5"/>
        <v>3.9044846957286716</v>
      </c>
      <c r="E50" s="1">
        <f t="shared" si="2"/>
        <v>-1.6927199898463186</v>
      </c>
    </row>
    <row r="51" spans="1:5" ht="12.75">
      <c r="A51">
        <f t="shared" si="3"/>
        <v>47</v>
      </c>
      <c r="B51">
        <f>Programovo!$E$6+$C$1*A51</f>
        <v>1.235</v>
      </c>
      <c r="C51">
        <f t="shared" si="4"/>
        <v>2.1882352941176464</v>
      </c>
      <c r="D51" s="1">
        <f t="shared" si="5"/>
        <v>3.965004731687878</v>
      </c>
      <c r="E51" s="1">
        <f t="shared" si="2"/>
        <v>-1.7767694375702314</v>
      </c>
    </row>
    <row r="52" spans="1:5" ht="12.75">
      <c r="A52">
        <f t="shared" si="3"/>
        <v>48</v>
      </c>
      <c r="B52">
        <f>Programovo!$E$6+$C$1*A52</f>
        <v>1.24</v>
      </c>
      <c r="C52">
        <f t="shared" si="4"/>
        <v>2.1647058823529415</v>
      </c>
      <c r="D52" s="1">
        <f t="shared" si="5"/>
        <v>4.026439410861079</v>
      </c>
      <c r="E52" s="1">
        <f t="shared" si="2"/>
        <v>-1.8617335285081378</v>
      </c>
    </row>
    <row r="53" spans="1:5" ht="12.75">
      <c r="A53">
        <f t="shared" si="3"/>
        <v>49</v>
      </c>
      <c r="B53">
        <f>Programovo!$E$6+$C$1*A53</f>
        <v>1.245</v>
      </c>
      <c r="C53">
        <f t="shared" si="4"/>
        <v>2.141176470588235</v>
      </c>
      <c r="D53" s="1">
        <f t="shared" si="5"/>
        <v>4.088802556310274</v>
      </c>
      <c r="E53" s="1">
        <f t="shared" si="2"/>
        <v>-1.9476260857220389</v>
      </c>
    </row>
    <row r="54" spans="1:5" ht="12.75">
      <c r="A54">
        <f t="shared" si="3"/>
        <v>50</v>
      </c>
      <c r="B54">
        <f>Programovo!$E$6+$C$1*A54</f>
        <v>1.25</v>
      </c>
      <c r="C54">
        <f t="shared" si="4"/>
        <v>2.117647058823529</v>
      </c>
      <c r="D54" s="1">
        <f t="shared" si="5"/>
        <v>4.152108200006278</v>
      </c>
      <c r="E54" s="1">
        <f t="shared" si="2"/>
        <v>-2.0344611411827493</v>
      </c>
    </row>
    <row r="55" spans="1:5" ht="12.75">
      <c r="A55">
        <f t="shared" si="3"/>
        <v>51</v>
      </c>
      <c r="B55">
        <f>Programovo!$E$6+$C$1*A55</f>
        <v>1.255</v>
      </c>
      <c r="C55">
        <f t="shared" si="4"/>
        <v>2.094117647058824</v>
      </c>
      <c r="D55" s="1">
        <f t="shared" si="5"/>
        <v>4.216370585986001</v>
      </c>
      <c r="E55" s="1">
        <f t="shared" si="2"/>
        <v>-2.1222529389271765</v>
      </c>
    </row>
    <row r="56" spans="1:5" ht="12.75">
      <c r="A56">
        <f t="shared" si="3"/>
        <v>52</v>
      </c>
      <c r="B56">
        <f>Programovo!$E$6+$C$1*A56</f>
        <v>1.26</v>
      </c>
      <c r="C56">
        <f t="shared" si="4"/>
        <v>2.0705882352941174</v>
      </c>
      <c r="D56" s="1">
        <f t="shared" si="5"/>
        <v>4.281604173557398</v>
      </c>
      <c r="E56" s="1">
        <f t="shared" si="2"/>
        <v>-2.211015938263281</v>
      </c>
    </row>
    <row r="57" spans="1:5" ht="12.75">
      <c r="A57">
        <f t="shared" si="3"/>
        <v>53</v>
      </c>
      <c r="B57">
        <f>Programovo!$E$6+$C$1*A57</f>
        <v>1.2650000000000001</v>
      </c>
      <c r="C57">
        <f t="shared" si="4"/>
        <v>2.0470588235294107</v>
      </c>
      <c r="D57" s="1">
        <f t="shared" si="5"/>
        <v>4.347823640552876</v>
      </c>
      <c r="E57" s="1">
        <f t="shared" si="2"/>
        <v>-2.300764817023465</v>
      </c>
    </row>
    <row r="58" spans="1:5" ht="12.75">
      <c r="A58">
        <f t="shared" si="3"/>
        <v>54</v>
      </c>
      <c r="B58">
        <f>Programovo!$E$6+$C$1*A58</f>
        <v>1.27</v>
      </c>
      <c r="C58">
        <f t="shared" si="4"/>
        <v>2.023529411764706</v>
      </c>
      <c r="D58" s="1">
        <f t="shared" si="5"/>
        <v>4.415043886631873</v>
      </c>
      <c r="E58" s="1">
        <f t="shared" si="2"/>
        <v>-2.391514474867167</v>
      </c>
    </row>
    <row r="59" spans="1:5" ht="12.75">
      <c r="A59">
        <f t="shared" si="3"/>
        <v>55</v>
      </c>
      <c r="B59">
        <f>Programovo!$E$6+$C$1*A59</f>
        <v>1.275</v>
      </c>
      <c r="C59">
        <f t="shared" si="4"/>
        <v>2</v>
      </c>
      <c r="D59" s="1">
        <f t="shared" si="5"/>
        <v>4.483280036633345</v>
      </c>
      <c r="E59" s="1">
        <f t="shared" si="2"/>
        <v>-2.483280036633345</v>
      </c>
    </row>
    <row r="60" spans="1:5" ht="12.75">
      <c r="A60">
        <f t="shared" si="3"/>
        <v>56</v>
      </c>
      <c r="B60">
        <f>Programovo!$E$6+$C$1*A60</f>
        <v>1.28</v>
      </c>
      <c r="C60">
        <f t="shared" si="4"/>
        <v>1.9764705882352942</v>
      </c>
      <c r="D60" s="1">
        <f t="shared" si="5"/>
        <v>4.55254744397892</v>
      </c>
      <c r="E60" s="1">
        <f t="shared" si="2"/>
        <v>-2.5760768557436258</v>
      </c>
    </row>
    <row r="61" spans="1:5" ht="12.75">
      <c r="A61">
        <f t="shared" si="3"/>
        <v>57</v>
      </c>
      <c r="B61">
        <f>Programovo!$E$6+$C$1*A61</f>
        <v>1.2850000000000001</v>
      </c>
      <c r="C61">
        <f t="shared" si="4"/>
        <v>1.9529411764705875</v>
      </c>
      <c r="D61" s="1">
        <f t="shared" si="5"/>
        <v>4.622861694127475</v>
      </c>
      <c r="E61" s="1">
        <f t="shared" si="2"/>
        <v>-2.6699205176568874</v>
      </c>
    </row>
    <row r="62" spans="1:5" ht="12.75">
      <c r="A62">
        <f t="shared" si="3"/>
        <v>58</v>
      </c>
      <c r="B62">
        <f>Programovo!$E$6+$C$1*A62</f>
        <v>1.29</v>
      </c>
      <c r="C62">
        <f t="shared" si="4"/>
        <v>1.9294117647058817</v>
      </c>
      <c r="D62" s="1">
        <f t="shared" si="5"/>
        <v>4.694238608081926</v>
      </c>
      <c r="E62" s="1">
        <f t="shared" si="2"/>
        <v>-2.764826843376044</v>
      </c>
    </row>
    <row r="63" spans="1:5" ht="12.75">
      <c r="A63">
        <f t="shared" si="3"/>
        <v>59</v>
      </c>
      <c r="B63">
        <f>Programovo!$E$6+$C$1*A63</f>
        <v>1.295</v>
      </c>
      <c r="C63">
        <f t="shared" si="4"/>
        <v>1.9058823529411768</v>
      </c>
      <c r="D63" s="1">
        <f t="shared" si="5"/>
        <v>4.766694245949041</v>
      </c>
      <c r="E63" s="1">
        <f t="shared" si="2"/>
        <v>-2.860811893007864</v>
      </c>
    </row>
    <row r="64" spans="1:5" ht="12.75">
      <c r="A64">
        <f t="shared" si="3"/>
        <v>60</v>
      </c>
      <c r="B64">
        <f>Programovo!$E$6+$C$1*A64</f>
        <v>1.3</v>
      </c>
      <c r="C64">
        <f t="shared" si="4"/>
        <v>1.8823529411764701</v>
      </c>
      <c r="D64" s="1">
        <f t="shared" si="5"/>
        <v>4.840244910553019</v>
      </c>
      <c r="E64" s="1">
        <f t="shared" si="2"/>
        <v>-2.957891969376549</v>
      </c>
    </row>
    <row r="65" spans="1:5" ht="12.75">
      <c r="A65">
        <f t="shared" si="3"/>
        <v>61</v>
      </c>
      <c r="B65">
        <f>Programovo!$E$6+$C$1*A65</f>
        <v>1.305</v>
      </c>
      <c r="C65">
        <f t="shared" si="4"/>
        <v>1.8588235294117652</v>
      </c>
      <c r="D65" s="1">
        <f t="shared" si="5"/>
        <v>4.914907151103683</v>
      </c>
      <c r="E65" s="1">
        <f t="shared" si="2"/>
        <v>-3.0560836216919176</v>
      </c>
    </row>
    <row r="66" spans="1:5" ht="12.75">
      <c r="A66">
        <f t="shared" si="3"/>
        <v>62</v>
      </c>
      <c r="B66">
        <f>Programovo!$E$6+$C$1*A66</f>
        <v>1.31</v>
      </c>
      <c r="C66">
        <f t="shared" si="4"/>
        <v>1.8352941176470585</v>
      </c>
      <c r="D66" s="1">
        <f t="shared" si="5"/>
        <v>4.990697766920144</v>
      </c>
      <c r="E66" s="1">
        <f t="shared" si="2"/>
        <v>-3.1554036492730857</v>
      </c>
    </row>
    <row r="67" spans="1:5" ht="12.75">
      <c r="A67">
        <f t="shared" si="3"/>
        <v>63</v>
      </c>
      <c r="B67">
        <f>Programovo!$E$6+$C$1*A67</f>
        <v>1.315</v>
      </c>
      <c r="C67">
        <f t="shared" si="4"/>
        <v>1.8117647058823527</v>
      </c>
      <c r="D67" s="1">
        <f t="shared" si="5"/>
        <v>5.067633811210703</v>
      </c>
      <c r="E67" s="1">
        <f t="shared" si="2"/>
        <v>-3.25586910532835</v>
      </c>
    </row>
    <row r="68" spans="1:5" ht="12.75">
      <c r="A68">
        <f t="shared" si="3"/>
        <v>64</v>
      </c>
      <c r="B68">
        <f>Programovo!$E$6+$C$1*A68</f>
        <v>1.32</v>
      </c>
      <c r="C68">
        <f aca="true" t="shared" si="6" ref="C68:C99">I_k*(1-B68/U_o)</f>
        <v>1.788235294117647</v>
      </c>
      <c r="D68" s="1">
        <f aca="true" t="shared" si="7" ref="D68:D104">I_o*(EXP(k*B68)-1)</f>
        <v>5.145732594909905</v>
      </c>
      <c r="E68" s="1">
        <f t="shared" si="2"/>
        <v>-3.357497300792258</v>
      </c>
    </row>
    <row r="69" spans="1:5" ht="12.75">
      <c r="A69">
        <f t="shared" si="3"/>
        <v>65</v>
      </c>
      <c r="B69">
        <f>Programovo!$E$6+$C$1*A69</f>
        <v>1.325</v>
      </c>
      <c r="C69">
        <f t="shared" si="6"/>
        <v>1.7647058823529411</v>
      </c>
      <c r="D69" s="1">
        <f t="shared" si="7"/>
        <v>5.2250116905735595</v>
      </c>
      <c r="E69" s="1">
        <f aca="true" t="shared" si="8" ref="E69:E104">C69-D69</f>
        <v>-3.4603058082206184</v>
      </c>
    </row>
    <row r="70" spans="1:5" ht="12.75">
      <c r="A70">
        <f aca="true" t="shared" si="9" ref="A70:A104">1+A69</f>
        <v>66</v>
      </c>
      <c r="B70">
        <f>Programovo!$E$6+$C$1*A70</f>
        <v>1.33</v>
      </c>
      <c r="C70">
        <f t="shared" si="6"/>
        <v>1.7411764705882344</v>
      </c>
      <c r="D70" s="1">
        <f t="shared" si="7"/>
        <v>5.305488936332661</v>
      </c>
      <c r="E70" s="1">
        <f t="shared" si="8"/>
        <v>-3.5643124657444263</v>
      </c>
    </row>
    <row r="71" spans="1:5" ht="12.75">
      <c r="A71">
        <f t="shared" si="9"/>
        <v>67</v>
      </c>
      <c r="B71">
        <f>Programovo!$E$6+$C$1*A71</f>
        <v>1.335</v>
      </c>
      <c r="C71">
        <f t="shared" si="6"/>
        <v>1.7176470588235295</v>
      </c>
      <c r="D71" s="1">
        <f t="shared" si="7"/>
        <v>5.387182439907008</v>
      </c>
      <c r="E71" s="1">
        <f t="shared" si="8"/>
        <v>-3.6695353810834783</v>
      </c>
    </row>
    <row r="72" spans="1:5" ht="12.75">
      <c r="A72">
        <f t="shared" si="9"/>
        <v>68</v>
      </c>
      <c r="B72">
        <f>Programovo!$E$6+$C$1*A72</f>
        <v>1.34</v>
      </c>
      <c r="C72">
        <f t="shared" si="6"/>
        <v>1.6941176470588228</v>
      </c>
      <c r="D72" s="1">
        <f t="shared" si="7"/>
        <v>5.470110582679564</v>
      </c>
      <c r="E72" s="1">
        <f t="shared" si="8"/>
        <v>-3.7759929356207413</v>
      </c>
    </row>
    <row r="73" spans="1:5" ht="12.75">
      <c r="A73">
        <f t="shared" si="9"/>
        <v>69</v>
      </c>
      <c r="B73">
        <f>Programovo!$E$6+$C$1*A73</f>
        <v>1.345</v>
      </c>
      <c r="C73">
        <f t="shared" si="6"/>
        <v>1.670588235294118</v>
      </c>
      <c r="D73" s="1">
        <f t="shared" si="7"/>
        <v>5.554292023832299</v>
      </c>
      <c r="E73" s="1">
        <f t="shared" si="8"/>
        <v>-3.883703788538181</v>
      </c>
    </row>
    <row r="74" spans="1:5" ht="12.75">
      <c r="A74">
        <f t="shared" si="9"/>
        <v>70</v>
      </c>
      <c r="B74">
        <f>Programovo!$E$6+$C$1*A74</f>
        <v>1.35</v>
      </c>
      <c r="C74">
        <f t="shared" si="6"/>
        <v>1.6470588235294112</v>
      </c>
      <c r="D74" s="1">
        <f t="shared" si="7"/>
        <v>5.639745704544624</v>
      </c>
      <c r="E74" s="1">
        <f t="shared" si="8"/>
        <v>-3.9926868810152127</v>
      </c>
    </row>
    <row r="75" spans="1:5" ht="12.75">
      <c r="A75">
        <f t="shared" si="9"/>
        <v>71</v>
      </c>
      <c r="B75">
        <f>Programovo!$E$6+$C$1*A75</f>
        <v>1.355</v>
      </c>
      <c r="C75">
        <f t="shared" si="6"/>
        <v>1.6235294117647054</v>
      </c>
      <c r="D75" s="1">
        <f t="shared" si="7"/>
        <v>5.726490852255195</v>
      </c>
      <c r="E75" s="1">
        <f t="shared" si="8"/>
        <v>-4.10296144049049</v>
      </c>
    </row>
    <row r="76" spans="1:5" ht="12.75">
      <c r="A76">
        <f t="shared" si="9"/>
        <v>72</v>
      </c>
      <c r="B76">
        <f>Programovo!$E$6+$C$1*A76</f>
        <v>1.3599999999999999</v>
      </c>
      <c r="C76">
        <f t="shared" si="6"/>
        <v>1.6000000000000005</v>
      </c>
      <c r="D76" s="1">
        <f t="shared" si="7"/>
        <v>5.814546984988227</v>
      </c>
      <c r="E76" s="1">
        <f t="shared" si="8"/>
        <v>-4.214546984988226</v>
      </c>
    </row>
    <row r="77" spans="1:5" ht="12.75">
      <c r="A77">
        <f t="shared" si="9"/>
        <v>73</v>
      </c>
      <c r="B77">
        <f>Programovo!$E$6+$C$1*A77</f>
        <v>1.365</v>
      </c>
      <c r="C77">
        <f t="shared" si="6"/>
        <v>1.5764705882352938</v>
      </c>
      <c r="D77" s="1">
        <f t="shared" si="7"/>
        <v>5.903933915745058</v>
      </c>
      <c r="E77" s="1">
        <f t="shared" si="8"/>
        <v>-4.327463327509764</v>
      </c>
    </row>
    <row r="78" spans="1:5" ht="12.75">
      <c r="A78">
        <f t="shared" si="9"/>
        <v>74</v>
      </c>
      <c r="B78">
        <f>Programovo!$E$6+$C$1*A78</f>
        <v>1.37</v>
      </c>
      <c r="C78">
        <f t="shared" si="6"/>
        <v>1.5529411764705872</v>
      </c>
      <c r="D78" s="1">
        <f t="shared" si="7"/>
        <v>5.994671756962223</v>
      </c>
      <c r="E78" s="1">
        <f t="shared" si="8"/>
        <v>-4.441730580491636</v>
      </c>
    </row>
    <row r="79" spans="1:5" ht="12.75">
      <c r="A79">
        <f t="shared" si="9"/>
        <v>75</v>
      </c>
      <c r="B79">
        <f>Programovo!$E$6+$C$1*A79</f>
        <v>1.375</v>
      </c>
      <c r="C79">
        <f t="shared" si="6"/>
        <v>1.5294117647058822</v>
      </c>
      <c r="D79" s="1">
        <f t="shared" si="7"/>
        <v>6.086780925036789</v>
      </c>
      <c r="E79" s="1">
        <f t="shared" si="8"/>
        <v>-4.557369160330906</v>
      </c>
    </row>
    <row r="80" spans="1:5" ht="12.75">
      <c r="A80">
        <f t="shared" si="9"/>
        <v>76</v>
      </c>
      <c r="B80">
        <f>Programovo!$E$6+$C$1*A80</f>
        <v>1.38</v>
      </c>
      <c r="C80">
        <f t="shared" si="6"/>
        <v>1.5058823529411764</v>
      </c>
      <c r="D80" s="1">
        <f t="shared" si="7"/>
        <v>6.180282144920166</v>
      </c>
      <c r="E80" s="1">
        <f t="shared" si="8"/>
        <v>-4.674399791978989</v>
      </c>
    </row>
    <row r="81" spans="1:5" ht="12.75">
      <c r="A81">
        <f t="shared" si="9"/>
        <v>77</v>
      </c>
      <c r="B81">
        <f>Programovo!$E$6+$C$1*A81</f>
        <v>1.385</v>
      </c>
      <c r="C81">
        <f t="shared" si="6"/>
        <v>1.4823529411764707</v>
      </c>
      <c r="D81" s="1">
        <f t="shared" si="7"/>
        <v>6.275196454781294</v>
      </c>
      <c r="E81" s="1">
        <f t="shared" si="8"/>
        <v>-4.792843513604823</v>
      </c>
    </row>
    <row r="82" spans="1:5" ht="12.75">
      <c r="A82">
        <f t="shared" si="9"/>
        <v>78</v>
      </c>
      <c r="B82">
        <f>Programovo!$E$6+$C$1*A82</f>
        <v>1.3900000000000001</v>
      </c>
      <c r="C82">
        <f t="shared" si="6"/>
        <v>1.458823529411764</v>
      </c>
      <c r="D82" s="1">
        <f t="shared" si="7"/>
        <v>6.3715452107403046</v>
      </c>
      <c r="E82" s="1">
        <f t="shared" si="8"/>
        <v>-4.912721681328541</v>
      </c>
    </row>
    <row r="83" spans="1:5" ht="12.75">
      <c r="A83">
        <f t="shared" si="9"/>
        <v>79</v>
      </c>
      <c r="B83">
        <f>Programovo!$E$6+$C$1*A83</f>
        <v>1.395</v>
      </c>
      <c r="C83">
        <f t="shared" si="6"/>
        <v>1.4352941176470582</v>
      </c>
      <c r="D83" s="1">
        <f t="shared" si="7"/>
        <v>6.469350091673772</v>
      </c>
      <c r="E83" s="1">
        <f t="shared" si="8"/>
        <v>-5.034055974026714</v>
      </c>
    </row>
    <row r="84" spans="1:5" ht="12.75">
      <c r="A84">
        <f t="shared" si="9"/>
        <v>80</v>
      </c>
      <c r="B84">
        <f>Programovo!$E$6+$C$1*A84</f>
        <v>1.4</v>
      </c>
      <c r="C84">
        <f t="shared" si="6"/>
        <v>1.4117647058823533</v>
      </c>
      <c r="D84" s="1">
        <f t="shared" si="7"/>
        <v>6.56863310409251</v>
      </c>
      <c r="E84" s="1">
        <f t="shared" si="8"/>
        <v>-5.156868398210157</v>
      </c>
    </row>
    <row r="85" spans="1:5" ht="12.75">
      <c r="A85">
        <f t="shared" si="9"/>
        <v>81</v>
      </c>
      <c r="B85">
        <f>Programovo!$E$6+$C$1*A85</f>
        <v>1.405</v>
      </c>
      <c r="C85">
        <f t="shared" si="6"/>
        <v>1.3882352941176466</v>
      </c>
      <c r="D85" s="1">
        <f t="shared" si="7"/>
        <v>6.669416587093186</v>
      </c>
      <c r="E85" s="1">
        <f t="shared" si="8"/>
        <v>-5.281181292975539</v>
      </c>
    </row>
    <row r="86" spans="1:5" ht="12.75">
      <c r="A86">
        <f t="shared" si="9"/>
        <v>82</v>
      </c>
      <c r="B86">
        <f>Programovo!$E$6+$C$1*A86</f>
        <v>1.4100000000000001</v>
      </c>
      <c r="C86">
        <f t="shared" si="6"/>
        <v>1.3647058823529408</v>
      </c>
      <c r="D86" s="1">
        <f t="shared" si="7"/>
        <v>6.77172321738465</v>
      </c>
      <c r="E86" s="1">
        <f t="shared" si="8"/>
        <v>-5.40701733503171</v>
      </c>
    </row>
    <row r="87" spans="1:5" ht="12.75">
      <c r="A87">
        <f t="shared" si="9"/>
        <v>83</v>
      </c>
      <c r="B87">
        <f>Programovo!$E$6+$C$1*A87</f>
        <v>1.415</v>
      </c>
      <c r="C87">
        <f t="shared" si="6"/>
        <v>1.341176470588235</v>
      </c>
      <c r="D87" s="1">
        <f t="shared" si="7"/>
        <v>6.875576014390318</v>
      </c>
      <c r="E87" s="1">
        <f t="shared" si="8"/>
        <v>-5.534399543802083</v>
      </c>
    </row>
    <row r="88" spans="1:5" ht="12.75">
      <c r="A88">
        <f t="shared" si="9"/>
        <v>84</v>
      </c>
      <c r="B88">
        <f>Programovo!$E$6+$C$1*A88</f>
        <v>1.42</v>
      </c>
      <c r="C88">
        <f t="shared" si="6"/>
        <v>1.3176470588235292</v>
      </c>
      <c r="D88" s="1">
        <f t="shared" si="7"/>
        <v>6.980998345427655</v>
      </c>
      <c r="E88" s="1">
        <f t="shared" si="8"/>
        <v>-5.663351286604126</v>
      </c>
    </row>
    <row r="89" spans="1:5" ht="12.75">
      <c r="A89">
        <f t="shared" si="9"/>
        <v>85</v>
      </c>
      <c r="B89">
        <f>Programovo!$E$6+$C$1*A89</f>
        <v>1.425</v>
      </c>
      <c r="C89">
        <f t="shared" si="6"/>
        <v>1.2941176470588234</v>
      </c>
      <c r="D89" s="1">
        <f t="shared" si="7"/>
        <v>7.088013930965907</v>
      </c>
      <c r="E89" s="1">
        <f t="shared" si="8"/>
        <v>-5.793896283907084</v>
      </c>
    </row>
    <row r="90" spans="1:5" ht="12.75">
      <c r="A90">
        <f t="shared" si="9"/>
        <v>86</v>
      </c>
      <c r="B90">
        <f>Programovo!$E$6+$C$1*A90</f>
        <v>1.43</v>
      </c>
      <c r="C90">
        <f t="shared" si="6"/>
        <v>1.2705882352941176</v>
      </c>
      <c r="D90" s="1">
        <f t="shared" si="7"/>
        <v>7.196646849963281</v>
      </c>
      <c r="E90" s="1">
        <f t="shared" si="8"/>
        <v>-5.926058614669164</v>
      </c>
    </row>
    <row r="91" spans="1:5" ht="12.75">
      <c r="A91">
        <f t="shared" si="9"/>
        <v>87</v>
      </c>
      <c r="B91">
        <f>Programovo!$E$6+$C$1*A91</f>
        <v>1.435</v>
      </c>
      <c r="C91">
        <f t="shared" si="6"/>
        <v>1.2470588235294118</v>
      </c>
      <c r="D91" s="1">
        <f t="shared" si="7"/>
        <v>7.3069215452848555</v>
      </c>
      <c r="E91" s="1">
        <f t="shared" si="8"/>
        <v>-6.059862721755444</v>
      </c>
    </row>
    <row r="92" spans="1:5" ht="12.75">
      <c r="A92">
        <f t="shared" si="9"/>
        <v>88</v>
      </c>
      <c r="B92">
        <f>Programovo!$E$6+$C$1*A92</f>
        <v>1.44</v>
      </c>
      <c r="C92">
        <f t="shared" si="6"/>
        <v>1.223529411764706</v>
      </c>
      <c r="D92" s="1">
        <f t="shared" si="7"/>
        <v>7.418862829202311</v>
      </c>
      <c r="E92" s="1">
        <f t="shared" si="8"/>
        <v>-6.195333417437605</v>
      </c>
    </row>
    <row r="93" spans="1:5" ht="12.75">
      <c r="A93">
        <f t="shared" si="9"/>
        <v>89</v>
      </c>
      <c r="B93">
        <f>Programovo!$E$6+$C$1*A93</f>
        <v>1.445</v>
      </c>
      <c r="C93">
        <f t="shared" si="6"/>
        <v>1.1999999999999993</v>
      </c>
      <c r="D93" s="1">
        <f t="shared" si="7"/>
        <v>7.53249588897677</v>
      </c>
      <c r="E93" s="1">
        <f t="shared" si="8"/>
        <v>-6.332495888976771</v>
      </c>
    </row>
    <row r="94" spans="1:5" ht="12.75">
      <c r="A94">
        <f t="shared" si="9"/>
        <v>90</v>
      </c>
      <c r="B94">
        <f>Programovo!$E$6+$C$1*A94</f>
        <v>1.45</v>
      </c>
      <c r="C94">
        <f t="shared" si="6"/>
        <v>1.1764705882352944</v>
      </c>
      <c r="D94" s="1">
        <f t="shared" si="7"/>
        <v>7.647846292526083</v>
      </c>
      <c r="E94" s="1">
        <f t="shared" si="8"/>
        <v>-6.4713757042907885</v>
      </c>
    </row>
    <row r="95" spans="1:5" ht="12.75">
      <c r="A95">
        <f t="shared" si="9"/>
        <v>91</v>
      </c>
      <c r="B95">
        <f>Programovo!$E$6+$C$1*A95</f>
        <v>1.455</v>
      </c>
      <c r="C95">
        <f t="shared" si="6"/>
        <v>1.1529411764705877</v>
      </c>
      <c r="D95" s="1">
        <f t="shared" si="7"/>
        <v>7.764939994177694</v>
      </c>
      <c r="E95" s="1">
        <f t="shared" si="8"/>
        <v>-6.611998817707106</v>
      </c>
    </row>
    <row r="96" spans="1:5" ht="12.75">
      <c r="A96">
        <f t="shared" si="9"/>
        <v>92</v>
      </c>
      <c r="B96">
        <f>Programovo!$E$6+$C$1*A96</f>
        <v>1.46</v>
      </c>
      <c r="C96">
        <f t="shared" si="6"/>
        <v>1.1294117647058828</v>
      </c>
      <c r="D96" s="1">
        <f t="shared" si="7"/>
        <v>7.88380334050845</v>
      </c>
      <c r="E96" s="1">
        <f t="shared" si="8"/>
        <v>-6.754391575802567</v>
      </c>
    </row>
    <row r="97" spans="1:5" ht="12.75">
      <c r="A97">
        <f t="shared" si="9"/>
        <v>93</v>
      </c>
      <c r="B97">
        <f>Programovo!$E$6+$C$1*A97</f>
        <v>1.465</v>
      </c>
      <c r="C97">
        <f t="shared" si="6"/>
        <v>1.105882352941176</v>
      </c>
      <c r="D97" s="1">
        <f t="shared" si="7"/>
        <v>8.004463076272753</v>
      </c>
      <c r="E97" s="1">
        <f t="shared" si="8"/>
        <v>-6.898580723331577</v>
      </c>
    </row>
    <row r="98" spans="1:5" ht="12.75">
      <c r="A98">
        <f t="shared" si="9"/>
        <v>94</v>
      </c>
      <c r="B98">
        <f>Programovo!$E$6+$C$1*A98</f>
        <v>1.47</v>
      </c>
      <c r="C98">
        <f t="shared" si="6"/>
        <v>1.0823529411764703</v>
      </c>
      <c r="D98" s="1">
        <f t="shared" si="7"/>
        <v>8.126946350420168</v>
      </c>
      <c r="E98" s="1">
        <f t="shared" si="8"/>
        <v>-7.0445934092436975</v>
      </c>
    </row>
    <row r="99" spans="1:5" ht="12.75">
      <c r="A99">
        <f t="shared" si="9"/>
        <v>95</v>
      </c>
      <c r="B99">
        <f>Programovo!$E$6+$C$1*A99</f>
        <v>1.475</v>
      </c>
      <c r="C99">
        <f t="shared" si="6"/>
        <v>1.0588235294117645</v>
      </c>
      <c r="D99" s="1">
        <f t="shared" si="7"/>
        <v>8.251280722204127</v>
      </c>
      <c r="E99" s="1">
        <f t="shared" si="8"/>
        <v>-7.192457192792363</v>
      </c>
    </row>
    <row r="100" spans="1:5" ht="12.75">
      <c r="A100">
        <f t="shared" si="9"/>
        <v>96</v>
      </c>
      <c r="B100">
        <f>Programovo!$E$6+$C$1*A100</f>
        <v>1.48</v>
      </c>
      <c r="C100">
        <f>I_k*(1-B100/U_o)</f>
        <v>1.0352941176470587</v>
      </c>
      <c r="D100" s="1">
        <f t="shared" si="7"/>
        <v>8.377494167382796</v>
      </c>
      <c r="E100" s="1">
        <f t="shared" si="8"/>
        <v>-7.342200049735737</v>
      </c>
    </row>
    <row r="101" spans="1:5" ht="12.75">
      <c r="A101">
        <f t="shared" si="9"/>
        <v>97</v>
      </c>
      <c r="B101">
        <f>Programovo!$E$6+$C$1*A101</f>
        <v>1.4849999999999999</v>
      </c>
      <c r="C101">
        <f>I_k*(1-B101/U_o)</f>
        <v>1.0117647058823538</v>
      </c>
      <c r="D101" s="1">
        <f t="shared" si="7"/>
        <v>8.505615084513838</v>
      </c>
      <c r="E101" s="1">
        <f t="shared" si="8"/>
        <v>-7.4938503786314845</v>
      </c>
    </row>
    <row r="102" spans="1:5" ht="12.75">
      <c r="A102">
        <f t="shared" si="9"/>
        <v>98</v>
      </c>
      <c r="B102">
        <f>Programovo!$E$6+$C$1*A102</f>
        <v>1.49</v>
      </c>
      <c r="C102">
        <f>I_k*(1-B102/U_o)</f>
        <v>0.9882352941176471</v>
      </c>
      <c r="D102" s="1">
        <f t="shared" si="7"/>
        <v>8.6356723013441</v>
      </c>
      <c r="E102" s="1">
        <f t="shared" si="8"/>
        <v>-7.647437007226452</v>
      </c>
    </row>
    <row r="103" spans="1:5" ht="12.75">
      <c r="A103">
        <f t="shared" si="9"/>
        <v>99</v>
      </c>
      <c r="B103">
        <f>Programovo!$E$6+$C$1*A103</f>
        <v>1.495</v>
      </c>
      <c r="C103">
        <f>I_k*(1-B103/U_o)</f>
        <v>0.9647058823529404</v>
      </c>
      <c r="D103" s="1">
        <f t="shared" si="7"/>
        <v>8.767695081296065</v>
      </c>
      <c r="E103" s="1">
        <f t="shared" si="8"/>
        <v>-7.802989198943124</v>
      </c>
    </row>
    <row r="104" spans="1:5" ht="12.75">
      <c r="A104">
        <f t="shared" si="9"/>
        <v>100</v>
      </c>
      <c r="B104">
        <f>Programovo!$E$6+$C$1*A104</f>
        <v>1.5</v>
      </c>
      <c r="C104">
        <f>I_k*(1-B104/U_o)</f>
        <v>0.9411764705882355</v>
      </c>
      <c r="D104" s="1">
        <f t="shared" si="7"/>
        <v>8.901713130052181</v>
      </c>
      <c r="E104" s="1">
        <f t="shared" si="8"/>
        <v>-7.960536659463946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RowColHeaders="0" showOutlineSymbols="0" zoomScale="200" zoomScaleNormal="200" workbookViewId="0" topLeftCell="A1">
      <selection activeCell="D16" sqref="D16"/>
    </sheetView>
  </sheetViews>
  <sheetFormatPr defaultColWidth="9.140625" defaultRowHeight="12.75"/>
  <cols>
    <col min="1" max="1" width="3.140625" style="0" customWidth="1"/>
    <col min="2" max="2" width="13.57421875" style="0" bestFit="1" customWidth="1"/>
    <col min="3" max="3" width="5.00390625" style="0" customWidth="1"/>
    <col min="4" max="4" width="11.57421875" style="0" customWidth="1"/>
  </cols>
  <sheetData>
    <row r="2" spans="6:9" ht="12.75">
      <c r="F2" s="35" t="s">
        <v>22</v>
      </c>
      <c r="G2" s="35"/>
      <c r="H2" s="35"/>
      <c r="I2" s="35"/>
    </row>
    <row r="3" spans="2:8" ht="12.75">
      <c r="B3" s="11" t="s">
        <v>38</v>
      </c>
      <c r="C3" s="11"/>
      <c r="D3" s="75"/>
      <c r="E3" s="89" t="s">
        <v>40</v>
      </c>
      <c r="F3" s="76">
        <f>k</f>
        <v>3</v>
      </c>
      <c r="G3" s="20" t="s">
        <v>11</v>
      </c>
      <c r="H3" s="76">
        <f>I_o</f>
        <v>0.1</v>
      </c>
    </row>
    <row r="4" spans="2:10" ht="12.75">
      <c r="B4" s="17" t="s">
        <v>39</v>
      </c>
      <c r="C4" s="17"/>
      <c r="D4" s="74"/>
      <c r="E4" s="21" t="s">
        <v>12</v>
      </c>
      <c r="F4" s="77">
        <f>I_k</f>
        <v>8</v>
      </c>
      <c r="G4" s="21" t="s">
        <v>24</v>
      </c>
      <c r="H4" s="77">
        <f>U_o</f>
        <v>1.7</v>
      </c>
      <c r="I4" s="10"/>
      <c r="J4" s="14"/>
    </row>
    <row r="5" spans="2:3" ht="13.5" thickBot="1">
      <c r="B5" s="3"/>
      <c r="C5" s="3"/>
    </row>
    <row r="6" spans="1:10" ht="13.5" thickBot="1">
      <c r="A6" s="1"/>
      <c r="B6" s="72" t="s">
        <v>1</v>
      </c>
      <c r="C6" s="12"/>
      <c r="D6" s="73" t="s">
        <v>0</v>
      </c>
      <c r="E6" s="79" t="s">
        <v>32</v>
      </c>
      <c r="F6" s="80">
        <v>0</v>
      </c>
      <c r="I6" s="79" t="s">
        <v>33</v>
      </c>
      <c r="J6" s="80">
        <v>1.7</v>
      </c>
    </row>
    <row r="7" spans="1:5" s="1" customFormat="1" ht="13.5" thickBot="1">
      <c r="A7">
        <v>0</v>
      </c>
      <c r="B7" s="84" t="s">
        <v>34</v>
      </c>
      <c r="C7" s="18" t="s">
        <v>15</v>
      </c>
      <c r="D7" s="85">
        <v>2</v>
      </c>
      <c r="E7" s="7"/>
    </row>
    <row r="8" spans="1:4" ht="12.75">
      <c r="A8">
        <v>1</v>
      </c>
      <c r="B8" s="69">
        <f>LN(1+D7/I_o)/k</f>
        <v>1.0148408125744743</v>
      </c>
      <c r="C8" s="70" t="s">
        <v>6</v>
      </c>
      <c r="D8" s="71">
        <f>I_k*(1-B8/U_o)</f>
        <v>3.224278529061297</v>
      </c>
    </row>
    <row r="9" spans="1:4" ht="12.75">
      <c r="A9">
        <v>2</v>
      </c>
      <c r="B9" s="115">
        <f>LN(1+D8/I_o)/k</f>
        <v>1.1679459199388407</v>
      </c>
      <c r="C9" s="116" t="s">
        <v>6</v>
      </c>
      <c r="D9" s="117">
        <f>I_k*(1-B9/U_o)</f>
        <v>2.5037839061701614</v>
      </c>
    </row>
    <row r="10" spans="1:4" ht="12.75">
      <c r="A10">
        <v>3</v>
      </c>
      <c r="B10" s="115">
        <f>LN(1+D9/I_o)/k</f>
        <v>1.086516942851725</v>
      </c>
      <c r="C10" s="116" t="s">
        <v>6</v>
      </c>
      <c r="D10" s="117">
        <f>I_k*(1-B10/U_o)</f>
        <v>2.8869790924624708</v>
      </c>
    </row>
    <row r="11" spans="1:4" ht="12.75">
      <c r="A11">
        <v>4</v>
      </c>
      <c r="B11" s="115">
        <f>LN(1+D10/I_o)/k</f>
        <v>1.1322825442310445</v>
      </c>
      <c r="C11" s="116" t="s">
        <v>6</v>
      </c>
      <c r="D11" s="117">
        <f>I_k*(1-B11/U_o)</f>
        <v>2.6716115565597907</v>
      </c>
    </row>
    <row r="12" spans="1:4" ht="12.75">
      <c r="A12">
        <v>5</v>
      </c>
      <c r="B12" s="115">
        <f>LN(1+D11/I_o)/k</f>
        <v>1.1073380111304114</v>
      </c>
      <c r="C12" s="116" t="s">
        <v>6</v>
      </c>
      <c r="D12" s="117">
        <f>I_k*(1-B12/U_o)</f>
        <v>2.788997594680417</v>
      </c>
    </row>
    <row r="13" spans="1:4" ht="12.75">
      <c r="A13">
        <v>6</v>
      </c>
      <c r="B13" s="115">
        <f>LN(1+D12/I_o)/k</f>
        <v>1.1211648939663983</v>
      </c>
      <c r="C13" s="116" t="s">
        <v>6</v>
      </c>
      <c r="D13" s="117">
        <f>I_k*(1-B13/U_o)</f>
        <v>2.723929910746361</v>
      </c>
    </row>
    <row r="14" spans="1:4" ht="12.75">
      <c r="A14">
        <v>7</v>
      </c>
      <c r="B14" s="115">
        <f>LN(1+D13/I_o)/k</f>
        <v>1.1135715310587446</v>
      </c>
      <c r="C14" s="116" t="s">
        <v>6</v>
      </c>
      <c r="D14" s="117">
        <f>I_k*(1-B14/U_o)</f>
        <v>2.759663383252966</v>
      </c>
    </row>
    <row r="15" spans="1:4" ht="12.75">
      <c r="A15">
        <v>8</v>
      </c>
      <c r="B15" s="115">
        <f>LN(1+D14/I_o)/k</f>
        <v>1.1177630042451787</v>
      </c>
      <c r="C15" s="116" t="s">
        <v>6</v>
      </c>
      <c r="D15" s="117">
        <f>I_k*(1-B15/U_o)</f>
        <v>2.7399388035521</v>
      </c>
    </row>
    <row r="16" spans="1:4" ht="12.75">
      <c r="A16">
        <v>9</v>
      </c>
      <c r="B16" s="115">
        <f>LN(1+D15/I_o)/k</f>
        <v>1.1154558656299876</v>
      </c>
      <c r="C16" s="116" t="s">
        <v>6</v>
      </c>
      <c r="D16" s="117">
        <f>I_k*(1-B16/U_o)</f>
        <v>2.7507959264471173</v>
      </c>
    </row>
    <row r="18" spans="2:4" ht="12.75">
      <c r="B18" s="90" t="s">
        <v>37</v>
      </c>
      <c r="C18" s="8"/>
      <c r="D18" s="6"/>
    </row>
    <row r="19" spans="2:4" ht="13.5" thickBot="1">
      <c r="B19" s="8"/>
      <c r="C19" s="8"/>
      <c r="D19" s="6"/>
    </row>
    <row r="20" spans="2:4" s="1" customFormat="1" ht="13.5" thickBot="1">
      <c r="B20" s="78" t="s">
        <v>17</v>
      </c>
      <c r="C20" s="66" t="s">
        <v>29</v>
      </c>
      <c r="D20" s="34" t="s">
        <v>19</v>
      </c>
    </row>
    <row r="21" spans="2:4" ht="12.75">
      <c r="B21" s="67" t="s">
        <v>31</v>
      </c>
      <c r="C21" s="66" t="s">
        <v>29</v>
      </c>
      <c r="D21" s="34" t="s">
        <v>30</v>
      </c>
    </row>
    <row r="22" spans="2:4" s="2" customFormat="1" ht="12.75">
      <c r="B22" s="33" t="s">
        <v>18</v>
      </c>
      <c r="C22" s="66" t="s">
        <v>29</v>
      </c>
      <c r="D22" s="34" t="s">
        <v>20</v>
      </c>
    </row>
    <row r="23" spans="2:4" ht="12.75">
      <c r="B23" s="68" t="s">
        <v>16</v>
      </c>
      <c r="C23" s="66" t="s">
        <v>29</v>
      </c>
      <c r="D23" s="34" t="s">
        <v>21</v>
      </c>
    </row>
  </sheetData>
  <sheetProtection password="DCFF" sheet="1" objects="1" scenarios="1"/>
  <protectedRanges>
    <protectedRange sqref="F6" name="Range1"/>
    <protectedRange sqref="J6" name="Range2"/>
    <protectedRange sqref="D7" name="Range3"/>
    <protectedRange sqref="B9:D16" name="Range4"/>
  </protectedRange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RowColHeaders="0" zoomScale="200" zoomScaleNormal="200" workbookViewId="0" topLeftCell="A1">
      <selection activeCell="G25" sqref="G25:G26"/>
    </sheetView>
  </sheetViews>
  <sheetFormatPr defaultColWidth="9.140625" defaultRowHeight="12.75"/>
  <cols>
    <col min="1" max="1" width="3.140625" style="0" customWidth="1"/>
    <col min="2" max="2" width="13.57421875" style="0" customWidth="1"/>
    <col min="3" max="3" width="5.00390625" style="0" customWidth="1"/>
    <col min="4" max="4" width="11.57421875" style="0" customWidth="1"/>
  </cols>
  <sheetData>
    <row r="2" spans="6:9" ht="12.75">
      <c r="F2" s="35" t="s">
        <v>22</v>
      </c>
      <c r="G2" s="35"/>
      <c r="H2" s="35"/>
      <c r="I2" s="9"/>
    </row>
    <row r="3" spans="2:8" ht="12.75">
      <c r="B3" s="17" t="s">
        <v>41</v>
      </c>
      <c r="C3" s="17"/>
      <c r="D3" s="74"/>
      <c r="E3" s="21" t="s">
        <v>12</v>
      </c>
      <c r="F3" s="83">
        <f>I_k</f>
        <v>8</v>
      </c>
      <c r="G3" s="21" t="s">
        <v>24</v>
      </c>
      <c r="H3" s="83">
        <f>U_o</f>
        <v>1.7</v>
      </c>
    </row>
    <row r="4" spans="2:10" ht="12.75">
      <c r="B4" s="11" t="s">
        <v>38</v>
      </c>
      <c r="C4" s="11"/>
      <c r="D4" s="75"/>
      <c r="E4" s="89" t="s">
        <v>40</v>
      </c>
      <c r="F4" s="82">
        <f>k</f>
        <v>3</v>
      </c>
      <c r="G4" s="20" t="s">
        <v>11</v>
      </c>
      <c r="H4" s="82">
        <f>I_o</f>
        <v>0.1</v>
      </c>
      <c r="I4" s="10"/>
      <c r="J4" s="14"/>
    </row>
    <row r="5" spans="2:3" ht="13.5" thickBot="1">
      <c r="B5" s="3"/>
      <c r="C5" s="3"/>
    </row>
    <row r="6" spans="1:10" ht="13.5" thickBot="1">
      <c r="A6" s="1"/>
      <c r="B6" s="73" t="s">
        <v>0</v>
      </c>
      <c r="C6" s="73"/>
      <c r="D6" s="72" t="s">
        <v>1</v>
      </c>
      <c r="E6" s="79" t="s">
        <v>32</v>
      </c>
      <c r="F6" s="81">
        <v>0</v>
      </c>
      <c r="I6" s="79" t="s">
        <v>33</v>
      </c>
      <c r="J6" s="81">
        <v>1.7</v>
      </c>
    </row>
    <row r="7" spans="1:4" s="1" customFormat="1" ht="13.5" thickBot="1">
      <c r="A7">
        <v>0</v>
      </c>
      <c r="B7" s="86" t="s">
        <v>35</v>
      </c>
      <c r="C7" s="18" t="s">
        <v>15</v>
      </c>
      <c r="D7" s="87">
        <v>1.5</v>
      </c>
    </row>
    <row r="8" spans="1:4" ht="12.75">
      <c r="A8">
        <v>1</v>
      </c>
      <c r="B8" s="71">
        <f>I_k*(1-D7/U_o)</f>
        <v>0.9411764705882355</v>
      </c>
      <c r="C8" s="70" t="s">
        <v>36</v>
      </c>
      <c r="D8" s="69">
        <f>LN(1+B8/I_o)/k</f>
        <v>0.7809787961725377</v>
      </c>
    </row>
    <row r="9" spans="1:4" ht="12.75">
      <c r="A9">
        <v>2</v>
      </c>
      <c r="B9" s="117">
        <f aca="true" t="shared" si="0" ref="B9:B16">I_k*(1-D8/U_o)</f>
        <v>4.324805665070411</v>
      </c>
      <c r="C9" s="116" t="s">
        <v>36</v>
      </c>
      <c r="D9" s="115">
        <f aca="true" t="shared" si="1" ref="D9:D16">LN(1+B9/I_o)/k</f>
        <v>1.2632704843304416</v>
      </c>
    </row>
    <row r="10" spans="1:4" ht="12.75">
      <c r="A10">
        <v>3</v>
      </c>
      <c r="B10" s="117">
        <f t="shared" si="0"/>
        <v>2.0551977207979215</v>
      </c>
      <c r="C10" s="116" t="s">
        <v>36</v>
      </c>
      <c r="D10" s="115">
        <f t="shared" si="1"/>
        <v>1.0234891873770737</v>
      </c>
    </row>
    <row r="11" spans="1:4" ht="12.75">
      <c r="A11">
        <v>4</v>
      </c>
      <c r="B11" s="117">
        <f t="shared" si="0"/>
        <v>3.1835802946961236</v>
      </c>
      <c r="C11" s="116" t="s">
        <v>36</v>
      </c>
      <c r="D11" s="115">
        <f t="shared" si="1"/>
        <v>1.1638398244466734</v>
      </c>
    </row>
    <row r="12" spans="1:4" ht="12.75">
      <c r="A12">
        <v>5</v>
      </c>
      <c r="B12" s="117">
        <f t="shared" si="0"/>
        <v>2.5231067084862424</v>
      </c>
      <c r="C12" s="116" t="s">
        <v>36</v>
      </c>
      <c r="D12" s="115">
        <f t="shared" si="1"/>
        <v>1.0889814916329645</v>
      </c>
    </row>
    <row r="13" spans="1:4" ht="12.75">
      <c r="A13">
        <v>6</v>
      </c>
      <c r="B13" s="117">
        <f t="shared" si="0"/>
        <v>2.8753812158448726</v>
      </c>
      <c r="C13" s="116" t="s">
        <v>36</v>
      </c>
      <c r="D13" s="115">
        <f t="shared" si="1"/>
        <v>1.1309857545207425</v>
      </c>
    </row>
    <row r="14" spans="1:4" ht="12.75">
      <c r="A14">
        <v>7</v>
      </c>
      <c r="B14" s="117">
        <f t="shared" si="0"/>
        <v>2.677714096372976</v>
      </c>
      <c r="C14" s="116" t="s">
        <v>36</v>
      </c>
      <c r="D14" s="115">
        <f t="shared" si="1"/>
        <v>1.10807113831917</v>
      </c>
    </row>
    <row r="15" spans="1:4" ht="12.75">
      <c r="A15">
        <v>8</v>
      </c>
      <c r="B15" s="117">
        <f t="shared" si="0"/>
        <v>2.7855475843803763</v>
      </c>
      <c r="C15" s="116" t="s">
        <v>36</v>
      </c>
      <c r="D15" s="115">
        <f t="shared" si="1"/>
        <v>1.1207665929627633</v>
      </c>
    </row>
    <row r="16" spans="1:4" ht="12.75">
      <c r="A16">
        <v>9</v>
      </c>
      <c r="B16" s="117">
        <f t="shared" si="0"/>
        <v>2.725804268410526</v>
      </c>
      <c r="C16" s="116" t="s">
        <v>36</v>
      </c>
      <c r="D16" s="115">
        <f t="shared" si="1"/>
        <v>1.1137927046188327</v>
      </c>
    </row>
    <row r="18" spans="2:4" ht="12.75">
      <c r="B18" s="90" t="s">
        <v>37</v>
      </c>
      <c r="C18" s="8"/>
      <c r="D18" s="6"/>
    </row>
    <row r="19" spans="2:4" ht="13.5" thickBot="1">
      <c r="B19" s="2"/>
      <c r="C19" s="2"/>
      <c r="D19" s="2"/>
    </row>
    <row r="20" spans="2:4" s="1" customFormat="1" ht="13.5" thickBot="1">
      <c r="B20" s="78" t="s">
        <v>17</v>
      </c>
      <c r="C20" s="66" t="s">
        <v>29</v>
      </c>
      <c r="D20" s="34" t="s">
        <v>19</v>
      </c>
    </row>
    <row r="21" spans="2:4" ht="12.75">
      <c r="B21" s="67" t="s">
        <v>31</v>
      </c>
      <c r="C21" s="66" t="s">
        <v>29</v>
      </c>
      <c r="D21" s="34" t="s">
        <v>30</v>
      </c>
    </row>
    <row r="22" spans="2:4" s="2" customFormat="1" ht="12.75">
      <c r="B22" s="33" t="s">
        <v>18</v>
      </c>
      <c r="C22" s="66" t="s">
        <v>29</v>
      </c>
      <c r="D22" s="34" t="s">
        <v>20</v>
      </c>
    </row>
    <row r="23" spans="2:4" ht="12.75">
      <c r="B23" s="68" t="s">
        <v>16</v>
      </c>
      <c r="C23" s="66" t="s">
        <v>29</v>
      </c>
      <c r="D23" s="34" t="s">
        <v>21</v>
      </c>
    </row>
  </sheetData>
  <sheetProtection password="DCFF" sheet="1" objects="1" scenarios="1"/>
  <protectedRanges>
    <protectedRange sqref="J6" name="Range4"/>
    <protectedRange sqref="F6" name="Range3"/>
    <protectedRange sqref="B9:D16" name="Range2"/>
    <protectedRange sqref="D7" name="Range1"/>
  </protectedRange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6"/>
  <sheetViews>
    <sheetView showGridLines="0" showRowColHeaders="0" tabSelected="1" zoomScale="200" zoomScaleNormal="200" workbookViewId="0" topLeftCell="A1">
      <selection activeCell="D8" sqref="D8"/>
    </sheetView>
  </sheetViews>
  <sheetFormatPr defaultColWidth="9.140625" defaultRowHeight="12.75"/>
  <cols>
    <col min="1" max="1" width="3.140625" style="0" customWidth="1"/>
    <col min="2" max="2" width="13.57421875" style="0" bestFit="1" customWidth="1"/>
    <col min="3" max="3" width="3.28125" style="0" customWidth="1"/>
    <col min="4" max="4" width="11.57421875" style="0" customWidth="1"/>
    <col min="5" max="5" width="8.57421875" style="0" customWidth="1"/>
    <col min="6" max="6" width="11.8515625" style="0" customWidth="1"/>
    <col min="7" max="7" width="11.57421875" style="0" customWidth="1"/>
    <col min="8" max="8" width="11.7109375" style="0" customWidth="1"/>
  </cols>
  <sheetData>
    <row r="2" spans="2:8" ht="12.75">
      <c r="B2" s="88" t="s">
        <v>42</v>
      </c>
      <c r="C2" s="9"/>
      <c r="D2" s="9"/>
      <c r="F2" s="35" t="s">
        <v>22</v>
      </c>
      <c r="G2" s="35"/>
      <c r="H2" s="35"/>
    </row>
    <row r="3" spans="2:8" ht="12.75">
      <c r="B3" s="91" t="s">
        <v>43</v>
      </c>
      <c r="C3" s="11"/>
      <c r="D3" s="9"/>
      <c r="E3" s="89" t="s">
        <v>44</v>
      </c>
      <c r="F3" s="76">
        <f>k</f>
        <v>3</v>
      </c>
      <c r="G3" s="89" t="s">
        <v>45</v>
      </c>
      <c r="H3" s="95">
        <f>I_o</f>
        <v>0.1</v>
      </c>
    </row>
    <row r="4" spans="2:10" ht="12.75">
      <c r="B4" s="11" t="s">
        <v>50</v>
      </c>
      <c r="C4" s="17"/>
      <c r="D4" s="9"/>
      <c r="E4" s="21" t="s">
        <v>12</v>
      </c>
      <c r="F4" s="77">
        <f>I_k</f>
        <v>8</v>
      </c>
      <c r="G4" s="21" t="s">
        <v>24</v>
      </c>
      <c r="H4" s="77">
        <f>U_o</f>
        <v>1.7</v>
      </c>
      <c r="I4" s="10"/>
      <c r="J4" s="14"/>
    </row>
    <row r="5" spans="2:3" ht="13.5" thickBot="1">
      <c r="B5" s="3"/>
      <c r="C5" s="3"/>
    </row>
    <row r="6" spans="2:7" ht="13.5" thickBot="1">
      <c r="B6" s="92" t="s">
        <v>47</v>
      </c>
      <c r="C6" s="15"/>
      <c r="D6" s="96">
        <v>0.2</v>
      </c>
      <c r="E6" s="94"/>
      <c r="F6" s="93" t="s">
        <v>46</v>
      </c>
      <c r="G6" s="23">
        <f>I_k*(1-D6/U_o)-I_o*(EXP(k*D6)-1)</f>
        <v>6.976611649372714</v>
      </c>
    </row>
    <row r="7" spans="2:7" s="1" customFormat="1" ht="13.5" thickBot="1">
      <c r="B7" s="92" t="s">
        <v>48</v>
      </c>
      <c r="C7" s="18"/>
      <c r="D7" s="96">
        <v>1.5</v>
      </c>
      <c r="E7"/>
      <c r="F7" s="93" t="s">
        <v>49</v>
      </c>
      <c r="G7" s="23">
        <f>I_k*(1-D7/U_o)-I_o*(EXP(k*D7)-1)</f>
        <v>-7.960536659463946</v>
      </c>
    </row>
    <row r="10" spans="2:4" ht="12.75">
      <c r="B10" s="8"/>
      <c r="C10" s="18"/>
      <c r="D10" s="6"/>
    </row>
    <row r="11" spans="2:4" ht="12.75">
      <c r="B11" s="8"/>
      <c r="C11" s="18"/>
      <c r="D11" s="6"/>
    </row>
    <row r="12" spans="2:4" ht="12.75">
      <c r="B12" s="8"/>
      <c r="C12" s="18"/>
      <c r="D12" s="6"/>
    </row>
    <row r="13" spans="2:4" ht="12.75">
      <c r="B13" s="8"/>
      <c r="C13" s="18"/>
      <c r="D13" s="6"/>
    </row>
    <row r="14" spans="2:4" ht="12" customHeight="1">
      <c r="B14" s="8"/>
      <c r="C14" s="18"/>
      <c r="D14" s="6"/>
    </row>
    <row r="15" spans="2:4" ht="12.75">
      <c r="B15" s="8"/>
      <c r="C15" s="18"/>
      <c r="D15" s="6"/>
    </row>
    <row r="16" spans="2:4" ht="12.75">
      <c r="B16" s="8"/>
      <c r="C16" s="18"/>
      <c r="D16" s="6"/>
    </row>
    <row r="17" spans="2:4" ht="12.75">
      <c r="B17" s="8"/>
      <c r="C17" s="18"/>
      <c r="D17" s="6"/>
    </row>
    <row r="18" spans="2:4" ht="12.75">
      <c r="B18" s="8"/>
      <c r="C18" s="8"/>
      <c r="D18" s="6"/>
    </row>
    <row r="19" spans="2:4" ht="12.75">
      <c r="B19" s="22"/>
      <c r="C19" s="8"/>
      <c r="D19" s="6"/>
    </row>
    <row r="20" spans="2:4" s="1" customFormat="1" ht="12.75">
      <c r="B20" s="8"/>
      <c r="C20" s="8"/>
      <c r="D20" s="6"/>
    </row>
    <row r="21" spans="2:3" ht="12.75">
      <c r="B21" s="8"/>
      <c r="C21" s="8"/>
    </row>
    <row r="22" s="2" customFormat="1" ht="12.75"/>
    <row r="23" spans="2:3" ht="12.75">
      <c r="B23" s="3"/>
      <c r="C23" s="3"/>
    </row>
    <row r="26" spans="2:8" ht="12.75">
      <c r="B26" s="103"/>
      <c r="C26" s="103"/>
      <c r="D26" s="25"/>
      <c r="E26" s="3"/>
      <c r="F26" s="104"/>
      <c r="G26" s="25"/>
      <c r="H26" s="3"/>
    </row>
  </sheetData>
  <sheetProtection password="DCFF" sheet="1" objects="1" scenarios="1"/>
  <protectedRanges>
    <protectedRange sqref="D7" name="Range2"/>
    <protectedRange sqref="D6" name="Range1"/>
  </protectedRange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09"/>
  <sheetViews>
    <sheetView showGridLines="0" showRowColHeaders="0" zoomScale="200" zoomScaleNormal="200" workbookViewId="0" topLeftCell="A1">
      <selection activeCell="C13" sqref="C13:E17"/>
    </sheetView>
  </sheetViews>
  <sheetFormatPr defaultColWidth="9.140625" defaultRowHeight="12.75"/>
  <cols>
    <col min="1" max="1" width="2.00390625" style="0" customWidth="1"/>
    <col min="2" max="2" width="3.140625" style="0" customWidth="1"/>
    <col min="3" max="3" width="12.00390625" style="0" customWidth="1"/>
    <col min="4" max="4" width="10.421875" style="0" customWidth="1"/>
    <col min="5" max="5" width="11.28125" style="0" customWidth="1"/>
    <col min="6" max="6" width="3.421875" style="0" customWidth="1"/>
    <col min="7" max="7" width="12.28125" style="0" customWidth="1"/>
    <col min="8" max="8" width="13.421875" style="0" customWidth="1"/>
    <col min="9" max="9" width="12.28125" style="0" customWidth="1"/>
    <col min="10" max="10" width="6.7109375" style="0" customWidth="1"/>
  </cols>
  <sheetData>
    <row r="2" spans="3:10" ht="12.75">
      <c r="C2" s="88" t="s">
        <v>42</v>
      </c>
      <c r="D2" s="9"/>
      <c r="E2" s="9"/>
      <c r="F2" s="35" t="s">
        <v>22</v>
      </c>
      <c r="G2" s="35"/>
      <c r="H2" s="35"/>
      <c r="I2" s="9"/>
      <c r="J2" s="9"/>
    </row>
    <row r="3" spans="3:10" ht="12.75">
      <c r="C3" s="91" t="s">
        <v>43</v>
      </c>
      <c r="D3" s="11"/>
      <c r="E3" s="9"/>
      <c r="G3" s="19" t="s">
        <v>5</v>
      </c>
      <c r="H3" s="76">
        <f>k</f>
        <v>3</v>
      </c>
      <c r="I3" s="20" t="s">
        <v>11</v>
      </c>
      <c r="J3" s="76">
        <f>I_o</f>
        <v>0.1</v>
      </c>
    </row>
    <row r="4" spans="3:11" ht="12.75">
      <c r="C4" s="11" t="s">
        <v>50</v>
      </c>
      <c r="D4" s="17"/>
      <c r="E4" s="9"/>
      <c r="G4" s="21" t="s">
        <v>12</v>
      </c>
      <c r="H4" s="77">
        <f>I_k</f>
        <v>8</v>
      </c>
      <c r="I4" s="21" t="s">
        <v>24</v>
      </c>
      <c r="J4" s="77">
        <f>U_o</f>
        <v>1.7</v>
      </c>
      <c r="K4" s="14"/>
    </row>
    <row r="5" spans="3:4" ht="13.5" thickBot="1">
      <c r="C5" s="31" t="s">
        <v>14</v>
      </c>
      <c r="D5" s="32">
        <v>0.5</v>
      </c>
    </row>
    <row r="6" spans="4:11" ht="13.5" thickBot="1">
      <c r="D6" s="10" t="s">
        <v>51</v>
      </c>
      <c r="E6" s="97">
        <v>1</v>
      </c>
      <c r="G6" s="10" t="s">
        <v>53</v>
      </c>
      <c r="H6" s="16">
        <v>1.5</v>
      </c>
      <c r="J6" s="30"/>
      <c r="K6" s="2"/>
    </row>
    <row r="7" spans="4:8" ht="12.75">
      <c r="D7" s="24" t="s">
        <v>52</v>
      </c>
      <c r="E7" s="98">
        <f>I_k*(1-E6/U_o)-I_o*(EXP(k*E6)-1)</f>
        <v>1.3855639547400564</v>
      </c>
      <c r="G7" s="24" t="s">
        <v>54</v>
      </c>
      <c r="H7" s="99">
        <f>I_k*(1-H6/U_o)-I_o*(EXP(k*H6-1))</f>
        <v>-2.3703687252809957</v>
      </c>
    </row>
    <row r="8" spans="3:6" s="1" customFormat="1" ht="12.75">
      <c r="C8" s="12"/>
      <c r="D8" s="12"/>
      <c r="E8" s="13"/>
      <c r="F8" s="7"/>
    </row>
    <row r="9" spans="3:9" ht="13.5" thickBot="1">
      <c r="C9" s="100" t="s">
        <v>57</v>
      </c>
      <c r="D9" s="100" t="s">
        <v>58</v>
      </c>
      <c r="E9" s="100" t="s">
        <v>59</v>
      </c>
      <c r="F9" s="25"/>
      <c r="G9" s="101" t="s">
        <v>55</v>
      </c>
      <c r="H9" s="101" t="s">
        <v>56</v>
      </c>
      <c r="I9" s="101" t="s">
        <v>60</v>
      </c>
    </row>
    <row r="10" spans="2:9" ht="13.5" thickBot="1">
      <c r="B10" s="105">
        <v>0</v>
      </c>
      <c r="C10" s="106">
        <f>E6</f>
        <v>1</v>
      </c>
      <c r="D10" s="106">
        <f>H6</f>
        <v>1.5</v>
      </c>
      <c r="E10" s="107">
        <f>C10+(D10-C10)*$D$5</f>
        <v>1.25</v>
      </c>
      <c r="F10" s="108"/>
      <c r="G10" s="109">
        <f aca="true" t="shared" si="0" ref="G10:G18">I_k*(1-C10/U_o)-I_o*(EXP(k*C10)-1)</f>
        <v>1.3855639547400564</v>
      </c>
      <c r="H10" s="109">
        <f aca="true" t="shared" si="1" ref="H10:H18">I_k*(1-D10/U_o)-I_o*(EXP(k*D10)-1)</f>
        <v>-7.960536659463946</v>
      </c>
      <c r="I10" s="110">
        <f aca="true" t="shared" si="2" ref="I10:I18">I_k*(1-E10/U_o)-I_o*(EXP(k*E10)-1)</f>
        <v>-2.0344611411827493</v>
      </c>
    </row>
    <row r="11" spans="2:9" ht="12.75">
      <c r="B11">
        <v>1</v>
      </c>
      <c r="C11" s="29">
        <f>IF(I10&gt;0,E10,C10)</f>
        <v>1</v>
      </c>
      <c r="D11" s="29">
        <f>IF(I10&lt;0,E10,D10)</f>
        <v>1.25</v>
      </c>
      <c r="E11" s="27">
        <f>C11+(D11-C11)*$D$5</f>
        <v>1.125</v>
      </c>
      <c r="G11" s="28">
        <f t="shared" si="0"/>
        <v>1.3855639547400564</v>
      </c>
      <c r="H11" s="28">
        <f t="shared" si="1"/>
        <v>-2.0344611411827493</v>
      </c>
      <c r="I11" s="102">
        <f t="shared" si="2"/>
        <v>-0.1165460251823176</v>
      </c>
    </row>
    <row r="12" spans="2:9" ht="12.75">
      <c r="B12">
        <v>2</v>
      </c>
      <c r="C12" s="111">
        <f>IF(I11&gt;0,E11,C11)</f>
        <v>1</v>
      </c>
      <c r="D12" s="111">
        <f>IF(I11&lt;0,E11,D11)</f>
        <v>1.125</v>
      </c>
      <c r="E12" s="112">
        <f>C12+(D12-C12)*$D$5</f>
        <v>1.0625</v>
      </c>
      <c r="G12" s="28">
        <f t="shared" si="0"/>
        <v>1.3855639547400564</v>
      </c>
      <c r="H12" s="28">
        <f t="shared" si="1"/>
        <v>-0.1165460251823176</v>
      </c>
      <c r="I12" s="102">
        <f t="shared" si="2"/>
        <v>0.6772217787389021</v>
      </c>
    </row>
    <row r="13" spans="2:9" ht="12.75">
      <c r="B13">
        <v>3</v>
      </c>
      <c r="C13" s="111">
        <f>IF(I12&gt;0,E12,C12)</f>
        <v>1.0625</v>
      </c>
      <c r="D13" s="111">
        <f>IF(I12&lt;0,E12,D12)</f>
        <v>1.125</v>
      </c>
      <c r="E13" s="112">
        <f>C13+(D13-C13)*$D$5</f>
        <v>1.09375</v>
      </c>
      <c r="G13" s="28">
        <f t="shared" si="0"/>
        <v>0.6772217787389021</v>
      </c>
      <c r="H13" s="28">
        <f t="shared" si="1"/>
        <v>-0.1165460251823176</v>
      </c>
      <c r="I13" s="102">
        <f t="shared" si="2"/>
        <v>0.29203985779809827</v>
      </c>
    </row>
    <row r="14" spans="2:9" ht="12.75">
      <c r="B14">
        <v>4</v>
      </c>
      <c r="C14" s="111">
        <f>IF(I13&gt;0,E13,C13)</f>
        <v>1.09375</v>
      </c>
      <c r="D14" s="111">
        <f>IF(I13&lt;0,E13,D13)</f>
        <v>1.125</v>
      </c>
      <c r="E14" s="112">
        <f>C14+(D14-C14)*$D$5</f>
        <v>1.109375</v>
      </c>
      <c r="G14" s="28">
        <f t="shared" si="0"/>
        <v>0.29203985779809827</v>
      </c>
      <c r="H14" s="28">
        <f t="shared" si="1"/>
        <v>-0.1165460251823176</v>
      </c>
      <c r="I14" s="102">
        <f t="shared" si="2"/>
        <v>0.09081112548292047</v>
      </c>
    </row>
    <row r="15" spans="2:9" ht="12.75">
      <c r="B15" s="40">
        <v>5</v>
      </c>
      <c r="C15" s="111">
        <f>IF(I14&gt;0,E14,C14)</f>
        <v>1.109375</v>
      </c>
      <c r="D15" s="111">
        <f>IF(I14&lt;0,E14,D14)</f>
        <v>1.125</v>
      </c>
      <c r="E15" s="112">
        <f>C15+(D15-C15)*$D$5</f>
        <v>1.1171875</v>
      </c>
      <c r="F15" s="40"/>
      <c r="G15" s="113">
        <f t="shared" si="0"/>
        <v>0.09081112548292047</v>
      </c>
      <c r="H15" s="113">
        <f t="shared" si="1"/>
        <v>-0.1165460251823176</v>
      </c>
      <c r="I15" s="114">
        <f t="shared" si="2"/>
        <v>-0.01208333883550372</v>
      </c>
    </row>
    <row r="16" spans="2:9" ht="12.75">
      <c r="B16" s="40">
        <v>6</v>
      </c>
      <c r="C16" s="111">
        <f>IF(I15&gt;0,E15,C15)</f>
        <v>1.109375</v>
      </c>
      <c r="D16" s="111">
        <f>IF(I15&lt;0,E15,D15)</f>
        <v>1.1171875</v>
      </c>
      <c r="E16" s="112">
        <f>C16+(D16-C16)*$D$5</f>
        <v>1.11328125</v>
      </c>
      <c r="F16" s="40"/>
      <c r="G16" s="113">
        <f t="shared" si="0"/>
        <v>0.09081112548292047</v>
      </c>
      <c r="H16" s="113">
        <f t="shared" si="1"/>
        <v>-0.01208333883550372</v>
      </c>
      <c r="I16" s="114">
        <f t="shared" si="2"/>
        <v>0.03955763063323392</v>
      </c>
    </row>
    <row r="17" spans="2:9" ht="12.75">
      <c r="B17" s="40">
        <v>7</v>
      </c>
      <c r="C17" s="111">
        <f>IF(I16&gt;0,E16,C16)</f>
        <v>1.11328125</v>
      </c>
      <c r="D17" s="111">
        <f>IF(I16&lt;0,E16,D16)</f>
        <v>1.1171875</v>
      </c>
      <c r="E17" s="112">
        <f>C17+(D17-C17)*$D$5</f>
        <v>1.115234375</v>
      </c>
      <c r="F17" s="40"/>
      <c r="G17" s="113">
        <f t="shared" si="0"/>
        <v>0.03955763063323392</v>
      </c>
      <c r="H17" s="113">
        <f t="shared" si="1"/>
        <v>-0.01208333883550372</v>
      </c>
      <c r="I17" s="114">
        <f t="shared" si="2"/>
        <v>0.01378586443603469</v>
      </c>
    </row>
    <row r="18" spans="2:9" ht="12.75">
      <c r="B18" s="40">
        <v>8</v>
      </c>
      <c r="C18" s="111"/>
      <c r="D18" s="111"/>
      <c r="E18" s="112"/>
      <c r="F18" s="40"/>
      <c r="G18" s="113">
        <f t="shared" si="0"/>
        <v>8</v>
      </c>
      <c r="H18" s="113">
        <f t="shared" si="1"/>
        <v>8</v>
      </c>
      <c r="I18" s="114">
        <f t="shared" si="2"/>
        <v>8</v>
      </c>
    </row>
    <row r="19" spans="2:9" ht="12.75">
      <c r="B19" s="40">
        <v>9</v>
      </c>
      <c r="C19" s="111"/>
      <c r="D19" s="111"/>
      <c r="E19" s="112"/>
      <c r="F19" s="40"/>
      <c r="G19" s="113">
        <f>I_k*(1-C19/U_o)-I_o*(EXP(k*C19)-1)</f>
        <v>8</v>
      </c>
      <c r="H19" s="113">
        <f>I_k*(1-D19/U_o)-I_o*(EXP(k*D19)-1)</f>
        <v>8</v>
      </c>
      <c r="I19" s="114">
        <f>I_k*(1-E19/U_o)-I_o*(EXP(k*E19)-1)</f>
        <v>8</v>
      </c>
    </row>
    <row r="20" spans="3:9" ht="12.75">
      <c r="C20" s="111"/>
      <c r="D20" s="111"/>
      <c r="E20" s="112"/>
      <c r="G20" s="28"/>
      <c r="H20" s="28"/>
      <c r="I20" s="102"/>
    </row>
    <row r="21" spans="2:11" s="1" customFormat="1" ht="12.75">
      <c r="B21"/>
      <c r="C21" s="111"/>
      <c r="D21" s="111"/>
      <c r="E21" s="112"/>
      <c r="F21"/>
      <c r="G21" s="28"/>
      <c r="H21" s="28"/>
      <c r="I21" s="102"/>
      <c r="J21" s="2"/>
      <c r="K21" s="2"/>
    </row>
    <row r="22" spans="3:11" ht="12.75">
      <c r="C22" s="111"/>
      <c r="D22" s="111"/>
      <c r="E22" s="112"/>
      <c r="G22" s="28"/>
      <c r="H22" s="28"/>
      <c r="I22" s="102"/>
      <c r="J22" s="3"/>
      <c r="K22" s="3"/>
    </row>
    <row r="23" spans="2:9" s="2" customFormat="1" ht="12.75">
      <c r="B23"/>
      <c r="C23" s="29"/>
      <c r="D23" s="29"/>
      <c r="E23" s="27"/>
      <c r="F23"/>
      <c r="G23" s="28"/>
      <c r="H23" s="28"/>
      <c r="I23" s="102"/>
    </row>
    <row r="24" spans="3:10" ht="12.75">
      <c r="C24" s="29"/>
      <c r="D24" s="29"/>
      <c r="E24" s="27"/>
      <c r="G24" s="28"/>
      <c r="H24" s="28"/>
      <c r="I24" s="102"/>
      <c r="J24" s="3"/>
    </row>
    <row r="25" spans="3:10" ht="12.75">
      <c r="C25" s="29"/>
      <c r="D25" s="29"/>
      <c r="E25" s="27"/>
      <c r="G25" s="28"/>
      <c r="H25" s="28"/>
      <c r="I25" s="102"/>
      <c r="J25" s="3"/>
    </row>
    <row r="26" spans="3:9" ht="12.75">
      <c r="C26" s="29"/>
      <c r="D26" s="29"/>
      <c r="E26" s="27"/>
      <c r="G26" s="28"/>
      <c r="H26" s="28"/>
      <c r="I26" s="102"/>
    </row>
    <row r="27" spans="3:9" ht="12.75">
      <c r="C27" s="29"/>
      <c r="D27" s="29"/>
      <c r="E27" s="27"/>
      <c r="G27" s="28"/>
      <c r="H27" s="28"/>
      <c r="I27" s="102"/>
    </row>
    <row r="28" spans="3:9" ht="12.75">
      <c r="C28" s="29"/>
      <c r="D28" s="29"/>
      <c r="E28" s="27"/>
      <c r="G28" s="28"/>
      <c r="H28" s="28"/>
      <c r="I28" s="102"/>
    </row>
    <row r="29" spans="3:9" ht="12.75">
      <c r="C29" s="29"/>
      <c r="D29" s="29"/>
      <c r="E29" s="27"/>
      <c r="G29" s="28"/>
      <c r="H29" s="28"/>
      <c r="I29" s="102"/>
    </row>
    <row r="30" spans="3:9" ht="12.75">
      <c r="C30" s="29"/>
      <c r="D30" s="29"/>
      <c r="E30" s="27"/>
      <c r="G30" s="28"/>
      <c r="H30" s="28"/>
      <c r="I30" s="102"/>
    </row>
    <row r="31" spans="3:9" ht="12.75">
      <c r="C31" s="29"/>
      <c r="D31" s="29"/>
      <c r="E31" s="27"/>
      <c r="G31" s="28"/>
      <c r="H31" s="28"/>
      <c r="I31" s="102"/>
    </row>
    <row r="32" spans="3:9" ht="12.75">
      <c r="C32" s="29"/>
      <c r="D32" s="29"/>
      <c r="E32" s="27"/>
      <c r="G32" s="28"/>
      <c r="H32" s="28"/>
      <c r="I32" s="102"/>
    </row>
    <row r="33" spans="3:9" ht="12.75">
      <c r="C33" s="29"/>
      <c r="D33" s="29"/>
      <c r="E33" s="27"/>
      <c r="G33" s="28"/>
      <c r="H33" s="28"/>
      <c r="I33" s="102"/>
    </row>
    <row r="34" spans="3:9" ht="12.75">
      <c r="C34" s="29"/>
      <c r="D34" s="29"/>
      <c r="E34" s="27"/>
      <c r="G34" s="28"/>
      <c r="H34" s="28"/>
      <c r="I34" s="102"/>
    </row>
    <row r="35" spans="3:9" ht="12.75">
      <c r="C35" s="29"/>
      <c r="D35" s="29"/>
      <c r="E35" s="27"/>
      <c r="G35" s="28"/>
      <c r="H35" s="28"/>
      <c r="I35" s="102"/>
    </row>
    <row r="36" spans="3:9" ht="12.75">
      <c r="C36" s="29"/>
      <c r="D36" s="29"/>
      <c r="E36" s="27"/>
      <c r="G36" s="28"/>
      <c r="H36" s="28"/>
      <c r="I36" s="102"/>
    </row>
    <row r="37" spans="3:9" ht="12.75">
      <c r="C37" s="29"/>
      <c r="D37" s="29"/>
      <c r="E37" s="27"/>
      <c r="G37" s="28"/>
      <c r="H37" s="28"/>
      <c r="I37" s="102"/>
    </row>
    <row r="38" spans="3:9" ht="12.75">
      <c r="C38" s="29"/>
      <c r="D38" s="29"/>
      <c r="E38" s="27"/>
      <c r="G38" s="28"/>
      <c r="H38" s="28"/>
      <c r="I38" s="102"/>
    </row>
    <row r="39" spans="3:9" ht="12.75">
      <c r="C39" s="29"/>
      <c r="D39" s="29"/>
      <c r="E39" s="27"/>
      <c r="G39" s="28"/>
      <c r="H39" s="28"/>
      <c r="I39" s="102"/>
    </row>
    <row r="40" spans="3:9" ht="12.75">
      <c r="C40" s="29"/>
      <c r="D40" s="29"/>
      <c r="E40" s="27"/>
      <c r="G40" s="28"/>
      <c r="H40" s="28"/>
      <c r="I40" s="102"/>
    </row>
    <row r="41" spans="3:9" ht="12.75">
      <c r="C41" s="29"/>
      <c r="D41" s="29"/>
      <c r="E41" s="27"/>
      <c r="G41" s="28"/>
      <c r="H41" s="28"/>
      <c r="I41" s="102"/>
    </row>
    <row r="42" spans="3:9" ht="12.75">
      <c r="C42" s="29"/>
      <c r="D42" s="29"/>
      <c r="E42" s="27"/>
      <c r="G42" s="28"/>
      <c r="H42" s="28"/>
      <c r="I42" s="102"/>
    </row>
    <row r="43" spans="3:9" ht="12.75">
      <c r="C43" s="29"/>
      <c r="D43" s="29"/>
      <c r="E43" s="27"/>
      <c r="G43" s="28"/>
      <c r="H43" s="28"/>
      <c r="I43" s="102"/>
    </row>
    <row r="44" spans="3:9" ht="12.75">
      <c r="C44" s="29"/>
      <c r="D44" s="29"/>
      <c r="E44" s="27"/>
      <c r="G44" s="28"/>
      <c r="H44" s="28"/>
      <c r="I44" s="102"/>
    </row>
    <row r="45" spans="3:9" ht="12.75">
      <c r="C45" s="29"/>
      <c r="D45" s="29"/>
      <c r="E45" s="27"/>
      <c r="G45" s="28"/>
      <c r="H45" s="28"/>
      <c r="I45" s="102"/>
    </row>
    <row r="46" spans="3:9" ht="12.75">
      <c r="C46" s="29"/>
      <c r="D46" s="29"/>
      <c r="E46" s="27"/>
      <c r="G46" s="28"/>
      <c r="H46" s="28"/>
      <c r="I46" s="102"/>
    </row>
    <row r="47" spans="3:9" ht="12.75">
      <c r="C47" s="29"/>
      <c r="D47" s="29"/>
      <c r="E47" s="27"/>
      <c r="G47" s="28"/>
      <c r="H47" s="28"/>
      <c r="I47" s="102"/>
    </row>
    <row r="48" spans="3:9" ht="12.75">
      <c r="C48" s="29"/>
      <c r="D48" s="29"/>
      <c r="E48" s="27"/>
      <c r="G48" s="28"/>
      <c r="H48" s="28"/>
      <c r="I48" s="102"/>
    </row>
    <row r="49" spans="3:9" ht="12.75">
      <c r="C49" s="29"/>
      <c r="D49" s="29"/>
      <c r="E49" s="27"/>
      <c r="G49" s="28"/>
      <c r="H49" s="28"/>
      <c r="I49" s="102"/>
    </row>
    <row r="50" spans="3:9" ht="12.75">
      <c r="C50" s="29"/>
      <c r="D50" s="29"/>
      <c r="E50" s="27"/>
      <c r="G50" s="28"/>
      <c r="H50" s="28"/>
      <c r="I50" s="102"/>
    </row>
    <row r="51" spans="3:9" ht="12.75">
      <c r="C51" s="29"/>
      <c r="D51" s="29"/>
      <c r="E51" s="27"/>
      <c r="G51" s="28"/>
      <c r="H51" s="28"/>
      <c r="I51" s="102"/>
    </row>
    <row r="52" spans="3:9" ht="12.75">
      <c r="C52" s="29"/>
      <c r="D52" s="29"/>
      <c r="E52" s="27"/>
      <c r="G52" s="28"/>
      <c r="H52" s="28"/>
      <c r="I52" s="102"/>
    </row>
    <row r="53" spans="3:9" ht="12.75">
      <c r="C53" s="29"/>
      <c r="D53" s="29"/>
      <c r="E53" s="27"/>
      <c r="G53" s="28"/>
      <c r="H53" s="28"/>
      <c r="I53" s="102"/>
    </row>
    <row r="54" spans="3:9" ht="12.75">
      <c r="C54" s="29"/>
      <c r="D54" s="29"/>
      <c r="E54" s="27"/>
      <c r="G54" s="28"/>
      <c r="H54" s="28"/>
      <c r="I54" s="102"/>
    </row>
    <row r="55" spans="3:9" ht="12.75">
      <c r="C55" s="29"/>
      <c r="D55" s="29"/>
      <c r="E55" s="27"/>
      <c r="G55" s="28"/>
      <c r="H55" s="28"/>
      <c r="I55" s="102"/>
    </row>
    <row r="56" spans="3:9" ht="12.75">
      <c r="C56" s="29"/>
      <c r="D56" s="29"/>
      <c r="E56" s="26"/>
      <c r="G56" s="28"/>
      <c r="H56" s="28"/>
      <c r="I56" s="28"/>
    </row>
    <row r="57" spans="3:9" ht="12.75">
      <c r="C57" s="29"/>
      <c r="D57" s="29"/>
      <c r="E57" s="26"/>
      <c r="G57" s="28"/>
      <c r="H57" s="28"/>
      <c r="I57" s="28"/>
    </row>
    <row r="58" spans="3:9" ht="12.75">
      <c r="C58" s="29"/>
      <c r="D58" s="29"/>
      <c r="E58" s="26"/>
      <c r="G58" s="28"/>
      <c r="H58" s="28"/>
      <c r="I58" s="28"/>
    </row>
    <row r="59" spans="3:9" ht="12.75">
      <c r="C59" s="29"/>
      <c r="D59" s="29"/>
      <c r="E59" s="26"/>
      <c r="G59" s="28"/>
      <c r="H59" s="28"/>
      <c r="I59" s="28"/>
    </row>
    <row r="60" spans="3:9" ht="12.75">
      <c r="C60" s="29"/>
      <c r="D60" s="29"/>
      <c r="E60" s="26"/>
      <c r="G60" s="28"/>
      <c r="H60" s="28"/>
      <c r="I60" s="28"/>
    </row>
    <row r="61" spans="3:9" ht="12.75">
      <c r="C61" s="29"/>
      <c r="D61" s="29"/>
      <c r="E61" s="26"/>
      <c r="G61" s="28"/>
      <c r="H61" s="28"/>
      <c r="I61" s="28"/>
    </row>
    <row r="62" spans="3:9" ht="12.75">
      <c r="C62" s="29"/>
      <c r="D62" s="29"/>
      <c r="E62" s="26"/>
      <c r="G62" s="28"/>
      <c r="H62" s="28"/>
      <c r="I62" s="28"/>
    </row>
    <row r="63" spans="3:9" ht="12.75">
      <c r="C63" s="29"/>
      <c r="D63" s="29"/>
      <c r="E63" s="26"/>
      <c r="G63" s="28"/>
      <c r="H63" s="28"/>
      <c r="I63" s="28"/>
    </row>
    <row r="64" spans="3:9" ht="12.75">
      <c r="C64" s="29"/>
      <c r="D64" s="29"/>
      <c r="E64" s="26"/>
      <c r="G64" s="28"/>
      <c r="H64" s="28"/>
      <c r="I64" s="28"/>
    </row>
    <row r="65" spans="3:9" ht="12.75">
      <c r="C65" s="29"/>
      <c r="D65" s="29"/>
      <c r="E65" s="26"/>
      <c r="G65" s="28"/>
      <c r="H65" s="28"/>
      <c r="I65" s="28"/>
    </row>
    <row r="66" spans="3:9" ht="12.75">
      <c r="C66" s="29"/>
      <c r="D66" s="29"/>
      <c r="E66" s="26"/>
      <c r="G66" s="28"/>
      <c r="H66" s="28"/>
      <c r="I66" s="28"/>
    </row>
    <row r="67" spans="3:9" ht="12.75">
      <c r="C67" s="29"/>
      <c r="D67" s="29"/>
      <c r="E67" s="26"/>
      <c r="G67" s="28"/>
      <c r="H67" s="28"/>
      <c r="I67" s="28"/>
    </row>
    <row r="68" spans="3:9" ht="12.75">
      <c r="C68" s="29"/>
      <c r="D68" s="29"/>
      <c r="E68" s="26"/>
      <c r="G68" s="28"/>
      <c r="H68" s="28"/>
      <c r="I68" s="28"/>
    </row>
    <row r="69" spans="3:9" ht="12.75">
      <c r="C69" s="29"/>
      <c r="D69" s="29"/>
      <c r="E69" s="26"/>
      <c r="G69" s="28"/>
      <c r="H69" s="28"/>
      <c r="I69" s="28"/>
    </row>
    <row r="70" spans="3:9" ht="12.75">
      <c r="C70" s="29"/>
      <c r="D70" s="29"/>
      <c r="E70" s="26"/>
      <c r="G70" s="28"/>
      <c r="H70" s="28"/>
      <c r="I70" s="28"/>
    </row>
    <row r="71" spans="3:9" ht="12.75">
      <c r="C71" s="29"/>
      <c r="D71" s="29"/>
      <c r="E71" s="26"/>
      <c r="G71" s="28"/>
      <c r="H71" s="28"/>
      <c r="I71" s="28"/>
    </row>
    <row r="72" spans="3:9" ht="12.75">
      <c r="C72" s="29"/>
      <c r="D72" s="29"/>
      <c r="E72" s="26"/>
      <c r="G72" s="28"/>
      <c r="H72" s="28"/>
      <c r="I72" s="28"/>
    </row>
    <row r="73" spans="3:9" ht="12.75">
      <c r="C73" s="29"/>
      <c r="D73" s="29"/>
      <c r="E73" s="26"/>
      <c r="G73" s="28"/>
      <c r="H73" s="28"/>
      <c r="I73" s="28"/>
    </row>
    <row r="74" spans="3:9" ht="12.75">
      <c r="C74" s="29"/>
      <c r="D74" s="29"/>
      <c r="E74" s="26"/>
      <c r="G74" s="28"/>
      <c r="H74" s="28"/>
      <c r="I74" s="28"/>
    </row>
    <row r="75" spans="3:9" ht="12.75">
      <c r="C75" s="29"/>
      <c r="D75" s="29"/>
      <c r="E75" s="26"/>
      <c r="G75" s="28"/>
      <c r="H75" s="28"/>
      <c r="I75" s="28"/>
    </row>
    <row r="76" spans="3:9" ht="12.75">
      <c r="C76" s="29"/>
      <c r="D76" s="29"/>
      <c r="E76" s="26"/>
      <c r="G76" s="28"/>
      <c r="H76" s="28"/>
      <c r="I76" s="28"/>
    </row>
    <row r="77" spans="3:9" ht="12.75">
      <c r="C77" s="29"/>
      <c r="D77" s="29"/>
      <c r="E77" s="26"/>
      <c r="G77" s="28"/>
      <c r="H77" s="28"/>
      <c r="I77" s="28"/>
    </row>
    <row r="78" spans="3:9" ht="12.75">
      <c r="C78" s="29"/>
      <c r="D78" s="29"/>
      <c r="E78" s="26"/>
      <c r="G78" s="28"/>
      <c r="H78" s="28"/>
      <c r="I78" s="28"/>
    </row>
    <row r="79" spans="3:9" ht="12.75">
      <c r="C79" s="29"/>
      <c r="D79" s="29"/>
      <c r="E79" s="26"/>
      <c r="G79" s="28"/>
      <c r="H79" s="28"/>
      <c r="I79" s="28"/>
    </row>
    <row r="80" spans="3:9" ht="12.75">
      <c r="C80" s="29"/>
      <c r="D80" s="29"/>
      <c r="E80" s="26"/>
      <c r="G80" s="28"/>
      <c r="H80" s="28"/>
      <c r="I80" s="28"/>
    </row>
    <row r="81" spans="3:9" ht="12.75">
      <c r="C81" s="29"/>
      <c r="D81" s="29"/>
      <c r="E81" s="26"/>
      <c r="G81" s="28"/>
      <c r="H81" s="28"/>
      <c r="I81" s="28"/>
    </row>
    <row r="82" spans="3:9" ht="12.75">
      <c r="C82" s="29"/>
      <c r="D82" s="29"/>
      <c r="E82" s="26"/>
      <c r="G82" s="28"/>
      <c r="H82" s="28"/>
      <c r="I82" s="28"/>
    </row>
    <row r="83" spans="3:9" ht="12.75">
      <c r="C83" s="29"/>
      <c r="D83" s="29"/>
      <c r="E83" s="26"/>
      <c r="G83" s="28"/>
      <c r="H83" s="28"/>
      <c r="I83" s="28"/>
    </row>
    <row r="84" spans="3:9" ht="12.75">
      <c r="C84" s="29"/>
      <c r="D84" s="29"/>
      <c r="E84" s="26"/>
      <c r="G84" s="28"/>
      <c r="H84" s="28"/>
      <c r="I84" s="28"/>
    </row>
    <row r="85" spans="3:9" ht="12.75">
      <c r="C85" s="29"/>
      <c r="D85" s="29"/>
      <c r="E85" s="26"/>
      <c r="G85" s="28"/>
      <c r="H85" s="28"/>
      <c r="I85" s="28"/>
    </row>
    <row r="86" spans="3:9" ht="12.75">
      <c r="C86" s="29"/>
      <c r="D86" s="29"/>
      <c r="E86" s="26"/>
      <c r="G86" s="28"/>
      <c r="H86" s="28"/>
      <c r="I86" s="28"/>
    </row>
    <row r="87" spans="3:9" ht="12.75">
      <c r="C87" s="29"/>
      <c r="D87" s="29"/>
      <c r="E87" s="26"/>
      <c r="G87" s="28"/>
      <c r="H87" s="28"/>
      <c r="I87" s="28"/>
    </row>
    <row r="88" spans="3:9" ht="12.75">
      <c r="C88" s="29"/>
      <c r="D88" s="29"/>
      <c r="E88" s="26"/>
      <c r="G88" s="28"/>
      <c r="H88" s="28"/>
      <c r="I88" s="28"/>
    </row>
    <row r="89" spans="3:9" ht="12.75">
      <c r="C89" s="29"/>
      <c r="D89" s="29"/>
      <c r="E89" s="26"/>
      <c r="G89" s="28"/>
      <c r="H89" s="28"/>
      <c r="I89" s="28"/>
    </row>
    <row r="90" spans="3:9" ht="12.75">
      <c r="C90" s="29"/>
      <c r="D90" s="29"/>
      <c r="E90" s="26"/>
      <c r="G90" s="28"/>
      <c r="H90" s="28"/>
      <c r="I90" s="28"/>
    </row>
    <row r="91" spans="3:9" ht="12.75">
      <c r="C91" s="29"/>
      <c r="D91" s="29"/>
      <c r="E91" s="26"/>
      <c r="G91" s="28"/>
      <c r="H91" s="28"/>
      <c r="I91" s="28"/>
    </row>
    <row r="92" spans="3:9" ht="12.75">
      <c r="C92" s="29"/>
      <c r="D92" s="29"/>
      <c r="E92" s="26"/>
      <c r="G92" s="28"/>
      <c r="H92" s="28"/>
      <c r="I92" s="28"/>
    </row>
    <row r="93" spans="3:9" ht="12.75">
      <c r="C93" s="29"/>
      <c r="D93" s="29"/>
      <c r="E93" s="26"/>
      <c r="G93" s="28"/>
      <c r="H93" s="28"/>
      <c r="I93" s="28"/>
    </row>
    <row r="94" spans="3:9" ht="12.75">
      <c r="C94" s="29"/>
      <c r="D94" s="29"/>
      <c r="E94" s="26"/>
      <c r="G94" s="28"/>
      <c r="H94" s="28"/>
      <c r="I94" s="28"/>
    </row>
    <row r="95" spans="3:9" ht="12.75">
      <c r="C95" s="29"/>
      <c r="D95" s="29"/>
      <c r="E95" s="26"/>
      <c r="G95" s="28"/>
      <c r="H95" s="28"/>
      <c r="I95" s="28"/>
    </row>
    <row r="96" spans="3:9" ht="12.75">
      <c r="C96" s="29"/>
      <c r="D96" s="29"/>
      <c r="E96" s="26"/>
      <c r="G96" s="28"/>
      <c r="H96" s="28"/>
      <c r="I96" s="28"/>
    </row>
    <row r="97" spans="3:9" ht="12.75">
      <c r="C97" s="29"/>
      <c r="D97" s="29"/>
      <c r="E97" s="26"/>
      <c r="G97" s="28"/>
      <c r="H97" s="28"/>
      <c r="I97" s="28"/>
    </row>
    <row r="98" spans="3:9" ht="12.75">
      <c r="C98" s="29"/>
      <c r="D98" s="29"/>
      <c r="E98" s="26"/>
      <c r="G98" s="28"/>
      <c r="H98" s="28"/>
      <c r="I98" s="28"/>
    </row>
    <row r="99" spans="3:9" ht="12.75">
      <c r="C99" s="29"/>
      <c r="D99" s="29"/>
      <c r="E99" s="26"/>
      <c r="G99" s="28"/>
      <c r="H99" s="28"/>
      <c r="I99" s="28"/>
    </row>
    <row r="100" spans="3:9" ht="12.75">
      <c r="C100" s="29"/>
      <c r="D100" s="29"/>
      <c r="E100" s="26"/>
      <c r="G100" s="28"/>
      <c r="H100" s="28"/>
      <c r="I100" s="28"/>
    </row>
    <row r="101" spans="3:9" ht="12.75">
      <c r="C101" s="29"/>
      <c r="D101" s="29"/>
      <c r="E101" s="26"/>
      <c r="G101" s="28"/>
      <c r="H101" s="28"/>
      <c r="I101" s="28"/>
    </row>
    <row r="102" spans="3:9" ht="12.75">
      <c r="C102" s="29"/>
      <c r="D102" s="29"/>
      <c r="E102" s="26"/>
      <c r="G102" s="28"/>
      <c r="H102" s="28"/>
      <c r="I102" s="28"/>
    </row>
    <row r="103" spans="3:9" ht="12.75">
      <c r="C103" s="29"/>
      <c r="D103" s="29"/>
      <c r="E103" s="26"/>
      <c r="G103" s="28"/>
      <c r="H103" s="28"/>
      <c r="I103" s="28"/>
    </row>
    <row r="104" spans="3:9" ht="12.75">
      <c r="C104" s="29"/>
      <c r="D104" s="29"/>
      <c r="E104" s="26"/>
      <c r="G104" s="28"/>
      <c r="H104" s="28"/>
      <c r="I104" s="28"/>
    </row>
    <row r="105" spans="3:9" ht="12.75">
      <c r="C105" s="29"/>
      <c r="D105" s="29"/>
      <c r="E105" s="26"/>
      <c r="G105" s="28"/>
      <c r="H105" s="28"/>
      <c r="I105" s="28"/>
    </row>
    <row r="106" spans="3:9" ht="12.75">
      <c r="C106" s="29"/>
      <c r="D106" s="29"/>
      <c r="E106" s="26"/>
      <c r="G106" s="28"/>
      <c r="H106" s="28"/>
      <c r="I106" s="28"/>
    </row>
    <row r="107" spans="3:9" ht="12.75">
      <c r="C107" s="29"/>
      <c r="D107" s="29"/>
      <c r="E107" s="26"/>
      <c r="G107" s="28"/>
      <c r="H107" s="28"/>
      <c r="I107" s="28"/>
    </row>
    <row r="108" spans="3:9" ht="12.75">
      <c r="C108" s="29"/>
      <c r="D108" s="29"/>
      <c r="E108" s="26"/>
      <c r="G108" s="28"/>
      <c r="H108" s="28"/>
      <c r="I108" s="28"/>
    </row>
    <row r="109" spans="3:9" ht="12.75">
      <c r="C109" s="29"/>
      <c r="D109" s="29"/>
      <c r="E109" s="26"/>
      <c r="G109" s="28"/>
      <c r="H109" s="28"/>
      <c r="I109" s="28"/>
    </row>
    <row r="110" spans="3:9" ht="12.75">
      <c r="C110" s="29"/>
      <c r="D110" s="29"/>
      <c r="E110" s="26"/>
      <c r="G110" s="28"/>
      <c r="H110" s="28"/>
      <c r="I110" s="28"/>
    </row>
    <row r="111" spans="3:9" ht="12.75">
      <c r="C111" s="29"/>
      <c r="D111" s="29"/>
      <c r="E111" s="26"/>
      <c r="G111" s="28"/>
      <c r="H111" s="28"/>
      <c r="I111" s="28"/>
    </row>
    <row r="112" spans="3:9" ht="12.75">
      <c r="C112" s="29"/>
      <c r="D112" s="29"/>
      <c r="E112" s="26"/>
      <c r="G112" s="28"/>
      <c r="H112" s="28"/>
      <c r="I112" s="28"/>
    </row>
    <row r="113" spans="3:9" ht="12.75">
      <c r="C113" s="29"/>
      <c r="D113" s="29"/>
      <c r="E113" s="26"/>
      <c r="G113" s="28"/>
      <c r="H113" s="28"/>
      <c r="I113" s="28"/>
    </row>
    <row r="114" spans="3:9" ht="12.75">
      <c r="C114" s="29"/>
      <c r="D114" s="29"/>
      <c r="E114" s="26"/>
      <c r="G114" s="28"/>
      <c r="H114" s="28"/>
      <c r="I114" s="28"/>
    </row>
    <row r="115" spans="3:9" ht="12.75">
      <c r="C115" s="29"/>
      <c r="D115" s="29"/>
      <c r="E115" s="26"/>
      <c r="G115" s="28"/>
      <c r="H115" s="28"/>
      <c r="I115" s="28"/>
    </row>
    <row r="116" spans="3:9" ht="12.75">
      <c r="C116" s="29"/>
      <c r="D116" s="29"/>
      <c r="E116" s="26"/>
      <c r="G116" s="28"/>
      <c r="H116" s="28"/>
      <c r="I116" s="28"/>
    </row>
    <row r="117" spans="3:9" ht="12.75">
      <c r="C117" s="29"/>
      <c r="D117" s="29"/>
      <c r="E117" s="26"/>
      <c r="G117" s="28"/>
      <c r="H117" s="28"/>
      <c r="I117" s="28"/>
    </row>
    <row r="118" spans="3:9" ht="12.75">
      <c r="C118" s="29"/>
      <c r="D118" s="29"/>
      <c r="E118" s="26"/>
      <c r="G118" s="28"/>
      <c r="H118" s="28"/>
      <c r="I118" s="28"/>
    </row>
    <row r="119" spans="3:9" ht="12.75">
      <c r="C119" s="29"/>
      <c r="D119" s="29"/>
      <c r="E119" s="26"/>
      <c r="G119" s="28"/>
      <c r="H119" s="28"/>
      <c r="I119" s="28"/>
    </row>
    <row r="120" spans="3:9" ht="12.75">
      <c r="C120" s="29"/>
      <c r="D120" s="29"/>
      <c r="E120" s="26"/>
      <c r="G120" s="28"/>
      <c r="H120" s="28"/>
      <c r="I120" s="28"/>
    </row>
    <row r="121" spans="3:9" ht="12.75">
      <c r="C121" s="29"/>
      <c r="D121" s="29"/>
      <c r="E121" s="26"/>
      <c r="G121" s="28"/>
      <c r="H121" s="28"/>
      <c r="I121" s="28"/>
    </row>
    <row r="122" spans="3:9" ht="12.75">
      <c r="C122" s="29"/>
      <c r="D122" s="29"/>
      <c r="E122" s="26"/>
      <c r="G122" s="28"/>
      <c r="H122" s="28"/>
      <c r="I122" s="28"/>
    </row>
    <row r="123" spans="3:9" ht="12.75">
      <c r="C123" s="29"/>
      <c r="D123" s="29"/>
      <c r="E123" s="26"/>
      <c r="G123" s="28"/>
      <c r="H123" s="28"/>
      <c r="I123" s="28"/>
    </row>
    <row r="124" spans="3:9" ht="12.75">
      <c r="C124" s="29"/>
      <c r="D124" s="29"/>
      <c r="E124" s="26"/>
      <c r="G124" s="28"/>
      <c r="H124" s="28"/>
      <c r="I124" s="28"/>
    </row>
    <row r="125" spans="3:9" ht="12.75">
      <c r="C125" s="29"/>
      <c r="D125" s="29"/>
      <c r="E125" s="26"/>
      <c r="G125" s="28"/>
      <c r="H125" s="28"/>
      <c r="I125" s="28"/>
    </row>
    <row r="126" spans="3:9" ht="12.75">
      <c r="C126" s="29"/>
      <c r="D126" s="29"/>
      <c r="E126" s="26"/>
      <c r="G126" s="28"/>
      <c r="H126" s="28"/>
      <c r="I126" s="28"/>
    </row>
    <row r="127" spans="3:9" ht="12.75">
      <c r="C127" s="29"/>
      <c r="D127" s="29"/>
      <c r="E127" s="26"/>
      <c r="G127" s="28"/>
      <c r="H127" s="28"/>
      <c r="I127" s="28"/>
    </row>
    <row r="128" spans="3:9" ht="12.75">
      <c r="C128" s="29"/>
      <c r="D128" s="29"/>
      <c r="E128" s="26"/>
      <c r="G128" s="28"/>
      <c r="H128" s="28"/>
      <c r="I128" s="28"/>
    </row>
    <row r="129" spans="3:9" ht="12.75">
      <c r="C129" s="29"/>
      <c r="D129" s="29"/>
      <c r="E129" s="26"/>
      <c r="G129" s="28"/>
      <c r="H129" s="28"/>
      <c r="I129" s="28"/>
    </row>
    <row r="130" spans="3:9" ht="12.75">
      <c r="C130" s="29"/>
      <c r="D130" s="29"/>
      <c r="E130" s="26"/>
      <c r="G130" s="28"/>
      <c r="H130" s="28"/>
      <c r="I130" s="28"/>
    </row>
    <row r="131" spans="3:9" ht="12.75">
      <c r="C131" s="29"/>
      <c r="D131" s="29"/>
      <c r="E131" s="26"/>
      <c r="G131" s="28"/>
      <c r="H131" s="28"/>
      <c r="I131" s="28"/>
    </row>
    <row r="132" spans="3:9" ht="12.75">
      <c r="C132" s="29"/>
      <c r="D132" s="29"/>
      <c r="E132" s="26"/>
      <c r="G132" s="28"/>
      <c r="H132" s="28"/>
      <c r="I132" s="28"/>
    </row>
    <row r="133" spans="3:9" ht="12.75">
      <c r="C133" s="29"/>
      <c r="D133" s="29"/>
      <c r="E133" s="26"/>
      <c r="G133" s="28"/>
      <c r="H133" s="28"/>
      <c r="I133" s="28"/>
    </row>
    <row r="134" spans="3:9" ht="12.75">
      <c r="C134" s="29"/>
      <c r="D134" s="29"/>
      <c r="E134" s="26"/>
      <c r="G134" s="28"/>
      <c r="H134" s="28"/>
      <c r="I134" s="28"/>
    </row>
    <row r="135" spans="3:9" ht="12.75">
      <c r="C135" s="29"/>
      <c r="D135" s="29"/>
      <c r="E135" s="26"/>
      <c r="G135" s="28"/>
      <c r="H135" s="28"/>
      <c r="I135" s="28"/>
    </row>
    <row r="136" spans="3:9" ht="12.75">
      <c r="C136" s="29"/>
      <c r="D136" s="29"/>
      <c r="E136" s="26"/>
      <c r="G136" s="28"/>
      <c r="H136" s="28"/>
      <c r="I136" s="28"/>
    </row>
    <row r="137" spans="3:9" ht="12.75">
      <c r="C137" s="29"/>
      <c r="D137" s="29"/>
      <c r="E137" s="26"/>
      <c r="G137" s="28"/>
      <c r="H137" s="28"/>
      <c r="I137" s="28"/>
    </row>
    <row r="138" spans="3:9" ht="12.75">
      <c r="C138" s="29"/>
      <c r="D138" s="29"/>
      <c r="E138" s="26"/>
      <c r="G138" s="28"/>
      <c r="H138" s="28"/>
      <c r="I138" s="28"/>
    </row>
    <row r="139" spans="3:9" ht="12.75">
      <c r="C139" s="29"/>
      <c r="D139" s="29"/>
      <c r="E139" s="26"/>
      <c r="G139" s="28"/>
      <c r="H139" s="28"/>
      <c r="I139" s="28"/>
    </row>
    <row r="140" spans="3:9" ht="12.75">
      <c r="C140" s="29"/>
      <c r="D140" s="29"/>
      <c r="E140" s="26"/>
      <c r="G140" s="28"/>
      <c r="H140" s="28"/>
      <c r="I140" s="28"/>
    </row>
    <row r="141" spans="3:9" ht="12.75">
      <c r="C141" s="29"/>
      <c r="D141" s="29"/>
      <c r="E141" s="26"/>
      <c r="G141" s="28"/>
      <c r="H141" s="28"/>
      <c r="I141" s="28"/>
    </row>
    <row r="142" spans="3:9" ht="12.75">
      <c r="C142" s="29"/>
      <c r="D142" s="29"/>
      <c r="E142" s="26"/>
      <c r="G142" s="28"/>
      <c r="H142" s="28"/>
      <c r="I142" s="28"/>
    </row>
    <row r="143" spans="3:9" ht="12.75">
      <c r="C143" s="29"/>
      <c r="D143" s="29"/>
      <c r="E143" s="26"/>
      <c r="G143" s="28"/>
      <c r="H143" s="28"/>
      <c r="I143" s="28"/>
    </row>
    <row r="144" spans="3:9" ht="12.75">
      <c r="C144" s="29"/>
      <c r="D144" s="29"/>
      <c r="E144" s="26"/>
      <c r="G144" s="28"/>
      <c r="H144" s="28"/>
      <c r="I144" s="28"/>
    </row>
    <row r="145" spans="3:9" ht="12.75">
      <c r="C145" s="29"/>
      <c r="D145" s="29"/>
      <c r="E145" s="26"/>
      <c r="G145" s="28"/>
      <c r="H145" s="28"/>
      <c r="I145" s="28"/>
    </row>
    <row r="146" spans="3:9" ht="12.75">
      <c r="C146" s="29"/>
      <c r="D146" s="29"/>
      <c r="E146" s="26"/>
      <c r="G146" s="28"/>
      <c r="H146" s="28"/>
      <c r="I146" s="28"/>
    </row>
    <row r="147" spans="3:9" ht="12.75">
      <c r="C147" s="29"/>
      <c r="D147" s="29"/>
      <c r="E147" s="26"/>
      <c r="G147" s="28"/>
      <c r="H147" s="28"/>
      <c r="I147" s="28"/>
    </row>
    <row r="148" spans="3:9" ht="12.75">
      <c r="C148" s="29"/>
      <c r="D148" s="29"/>
      <c r="E148" s="26"/>
      <c r="G148" s="28"/>
      <c r="H148" s="28"/>
      <c r="I148" s="28"/>
    </row>
    <row r="149" spans="3:9" ht="12.75">
      <c r="C149" s="29"/>
      <c r="D149" s="29"/>
      <c r="E149" s="26"/>
      <c r="G149" s="28"/>
      <c r="H149" s="28"/>
      <c r="I149" s="28"/>
    </row>
    <row r="150" spans="3:9" ht="12.75">
      <c r="C150" s="29"/>
      <c r="D150" s="29"/>
      <c r="E150" s="26"/>
      <c r="G150" s="28"/>
      <c r="H150" s="28"/>
      <c r="I150" s="28"/>
    </row>
    <row r="151" spans="3:9" ht="12.75">
      <c r="C151" s="29"/>
      <c r="D151" s="29"/>
      <c r="E151" s="26"/>
      <c r="G151" s="28"/>
      <c r="H151" s="28"/>
      <c r="I151" s="28"/>
    </row>
    <row r="152" spans="3:9" ht="12.75">
      <c r="C152" s="29"/>
      <c r="D152" s="29"/>
      <c r="E152" s="26"/>
      <c r="G152" s="28"/>
      <c r="H152" s="28"/>
      <c r="I152" s="28"/>
    </row>
    <row r="153" spans="3:9" ht="12.75">
      <c r="C153" s="29"/>
      <c r="D153" s="29"/>
      <c r="E153" s="26"/>
      <c r="G153" s="28"/>
      <c r="H153" s="28"/>
      <c r="I153" s="28"/>
    </row>
    <row r="154" spans="3:9" ht="12.75">
      <c r="C154" s="29"/>
      <c r="D154" s="29"/>
      <c r="E154" s="26"/>
      <c r="G154" s="28"/>
      <c r="H154" s="28"/>
      <c r="I154" s="28"/>
    </row>
    <row r="155" spans="3:9" ht="12.75">
      <c r="C155" s="29"/>
      <c r="D155" s="29"/>
      <c r="E155" s="26"/>
      <c r="G155" s="28"/>
      <c r="H155" s="28"/>
      <c r="I155" s="28"/>
    </row>
    <row r="156" spans="3:9" ht="12.75">
      <c r="C156" s="29"/>
      <c r="D156" s="29"/>
      <c r="E156" s="26"/>
      <c r="G156" s="28"/>
      <c r="H156" s="28"/>
      <c r="I156" s="28"/>
    </row>
    <row r="157" spans="3:9" ht="12.75">
      <c r="C157" s="29"/>
      <c r="D157" s="29"/>
      <c r="E157" s="26"/>
      <c r="G157" s="28"/>
      <c r="H157" s="28"/>
      <c r="I157" s="28"/>
    </row>
    <row r="158" spans="3:9" ht="12.75">
      <c r="C158" s="29"/>
      <c r="D158" s="29"/>
      <c r="E158" s="26"/>
      <c r="G158" s="28"/>
      <c r="H158" s="28"/>
      <c r="I158" s="28"/>
    </row>
    <row r="159" spans="3:9" ht="12.75">
      <c r="C159" s="29"/>
      <c r="D159" s="29"/>
      <c r="E159" s="26"/>
      <c r="G159" s="28"/>
      <c r="H159" s="28"/>
      <c r="I159" s="28"/>
    </row>
    <row r="160" spans="3:9" ht="12.75">
      <c r="C160" s="29"/>
      <c r="D160" s="29"/>
      <c r="E160" s="26"/>
      <c r="G160" s="28"/>
      <c r="H160" s="28"/>
      <c r="I160" s="28"/>
    </row>
    <row r="161" spans="3:9" ht="12.75">
      <c r="C161" s="29"/>
      <c r="D161" s="29"/>
      <c r="E161" s="26"/>
      <c r="G161" s="28"/>
      <c r="H161" s="28"/>
      <c r="I161" s="28"/>
    </row>
    <row r="162" spans="3:9" ht="12.75">
      <c r="C162" s="29"/>
      <c r="D162" s="29"/>
      <c r="E162" s="26"/>
      <c r="G162" s="28"/>
      <c r="H162" s="28"/>
      <c r="I162" s="28"/>
    </row>
    <row r="163" spans="3:9" ht="12.75">
      <c r="C163" s="29"/>
      <c r="D163" s="29"/>
      <c r="E163" s="26"/>
      <c r="G163" s="28"/>
      <c r="H163" s="28"/>
      <c r="I163" s="28"/>
    </row>
    <row r="164" spans="3:9" ht="12.75">
      <c r="C164" s="29"/>
      <c r="D164" s="29"/>
      <c r="E164" s="26"/>
      <c r="G164" s="28"/>
      <c r="H164" s="28"/>
      <c r="I164" s="28"/>
    </row>
    <row r="165" spans="3:9" ht="12.75">
      <c r="C165" s="29"/>
      <c r="D165" s="29"/>
      <c r="E165" s="26"/>
      <c r="G165" s="28"/>
      <c r="H165" s="28"/>
      <c r="I165" s="28"/>
    </row>
    <row r="166" spans="3:9" ht="12.75">
      <c r="C166" s="29"/>
      <c r="D166" s="29"/>
      <c r="E166" s="26"/>
      <c r="G166" s="28"/>
      <c r="H166" s="28"/>
      <c r="I166" s="28"/>
    </row>
    <row r="167" spans="3:9" ht="12.75">
      <c r="C167" s="29"/>
      <c r="D167" s="29"/>
      <c r="E167" s="26"/>
      <c r="G167" s="28"/>
      <c r="H167" s="28"/>
      <c r="I167" s="28"/>
    </row>
    <row r="168" spans="3:9" ht="12.75">
      <c r="C168" s="29"/>
      <c r="D168" s="29"/>
      <c r="E168" s="26"/>
      <c r="G168" s="28"/>
      <c r="H168" s="28"/>
      <c r="I168" s="28"/>
    </row>
    <row r="169" spans="3:9" ht="12.75">
      <c r="C169" s="29"/>
      <c r="D169" s="29"/>
      <c r="E169" s="26"/>
      <c r="G169" s="28"/>
      <c r="H169" s="28"/>
      <c r="I169" s="28"/>
    </row>
    <row r="170" spans="3:9" ht="12.75">
      <c r="C170" s="29"/>
      <c r="D170" s="29"/>
      <c r="E170" s="26"/>
      <c r="G170" s="28"/>
      <c r="H170" s="28"/>
      <c r="I170" s="28"/>
    </row>
    <row r="171" spans="3:9" ht="12.75">
      <c r="C171" s="29"/>
      <c r="D171" s="29"/>
      <c r="E171" s="26"/>
      <c r="G171" s="28"/>
      <c r="H171" s="28"/>
      <c r="I171" s="28"/>
    </row>
    <row r="172" spans="3:9" ht="12.75">
      <c r="C172" s="29"/>
      <c r="D172" s="29"/>
      <c r="E172" s="26"/>
      <c r="G172" s="28"/>
      <c r="H172" s="28"/>
      <c r="I172" s="28"/>
    </row>
    <row r="173" spans="3:9" ht="12.75">
      <c r="C173" s="29"/>
      <c r="D173" s="29"/>
      <c r="E173" s="26"/>
      <c r="G173" s="28"/>
      <c r="H173" s="28"/>
      <c r="I173" s="28"/>
    </row>
    <row r="174" spans="3:9" ht="12.75">
      <c r="C174" s="29"/>
      <c r="D174" s="29"/>
      <c r="E174" s="26"/>
      <c r="G174" s="28"/>
      <c r="H174" s="28"/>
      <c r="I174" s="28"/>
    </row>
    <row r="175" spans="3:9" ht="12.75">
      <c r="C175" s="29"/>
      <c r="D175" s="29"/>
      <c r="E175" s="26"/>
      <c r="G175" s="28"/>
      <c r="H175" s="28"/>
      <c r="I175" s="28"/>
    </row>
    <row r="176" spans="3:9" ht="12.75">
      <c r="C176" s="29"/>
      <c r="D176" s="29"/>
      <c r="E176" s="26"/>
      <c r="G176" s="28"/>
      <c r="H176" s="28"/>
      <c r="I176" s="28"/>
    </row>
    <row r="177" spans="3:9" ht="12.75">
      <c r="C177" s="29"/>
      <c r="D177" s="29"/>
      <c r="E177" s="26"/>
      <c r="G177" s="28"/>
      <c r="H177" s="28"/>
      <c r="I177" s="28"/>
    </row>
    <row r="178" spans="3:9" ht="12.75">
      <c r="C178" s="29"/>
      <c r="D178" s="29"/>
      <c r="E178" s="26"/>
      <c r="G178" s="28"/>
      <c r="H178" s="28"/>
      <c r="I178" s="28"/>
    </row>
    <row r="179" spans="3:9" ht="12.75">
      <c r="C179" s="29"/>
      <c r="D179" s="29"/>
      <c r="E179" s="26"/>
      <c r="G179" s="28"/>
      <c r="H179" s="28"/>
      <c r="I179" s="28"/>
    </row>
    <row r="180" spans="3:9" ht="12.75">
      <c r="C180" s="29"/>
      <c r="D180" s="29"/>
      <c r="E180" s="26"/>
      <c r="G180" s="28"/>
      <c r="H180" s="28"/>
      <c r="I180" s="28"/>
    </row>
    <row r="181" spans="3:9" ht="12.75">
      <c r="C181" s="29"/>
      <c r="D181" s="29"/>
      <c r="E181" s="26"/>
      <c r="G181" s="28"/>
      <c r="H181" s="28"/>
      <c r="I181" s="28"/>
    </row>
    <row r="182" spans="3:9" ht="12.75">
      <c r="C182" s="29"/>
      <c r="D182" s="29"/>
      <c r="E182" s="26"/>
      <c r="G182" s="28"/>
      <c r="H182" s="28"/>
      <c r="I182" s="28"/>
    </row>
    <row r="183" spans="3:9" ht="12.75">
      <c r="C183" s="29"/>
      <c r="D183" s="29"/>
      <c r="E183" s="26"/>
      <c r="G183" s="28"/>
      <c r="H183" s="28"/>
      <c r="I183" s="28"/>
    </row>
    <row r="184" spans="3:9" ht="12.75">
      <c r="C184" s="29"/>
      <c r="D184" s="29"/>
      <c r="E184" s="26"/>
      <c r="G184" s="28"/>
      <c r="H184" s="28"/>
      <c r="I184" s="28"/>
    </row>
    <row r="185" spans="3:9" ht="12.75">
      <c r="C185" s="29"/>
      <c r="D185" s="29"/>
      <c r="E185" s="26"/>
      <c r="G185" s="28"/>
      <c r="H185" s="28"/>
      <c r="I185" s="28"/>
    </row>
    <row r="186" spans="3:9" ht="12.75">
      <c r="C186" s="29"/>
      <c r="D186" s="29"/>
      <c r="E186" s="26"/>
      <c r="G186" s="28"/>
      <c r="H186" s="28"/>
      <c r="I186" s="28"/>
    </row>
    <row r="187" spans="3:9" ht="12.75">
      <c r="C187" s="29"/>
      <c r="D187" s="29"/>
      <c r="E187" s="26"/>
      <c r="G187" s="28"/>
      <c r="H187" s="28"/>
      <c r="I187" s="28"/>
    </row>
    <row r="188" spans="3:9" ht="12.75">
      <c r="C188" s="29"/>
      <c r="D188" s="29"/>
      <c r="E188" s="26"/>
      <c r="G188" s="28"/>
      <c r="H188" s="28"/>
      <c r="I188" s="28"/>
    </row>
    <row r="189" spans="3:9" ht="12.75">
      <c r="C189" s="29"/>
      <c r="D189" s="29"/>
      <c r="E189" s="26"/>
      <c r="G189" s="28"/>
      <c r="H189" s="28"/>
      <c r="I189" s="28"/>
    </row>
    <row r="190" spans="3:9" ht="12.75">
      <c r="C190" s="29"/>
      <c r="D190" s="29"/>
      <c r="E190" s="26"/>
      <c r="G190" s="28"/>
      <c r="H190" s="28"/>
      <c r="I190" s="28"/>
    </row>
    <row r="191" spans="3:9" ht="12.75">
      <c r="C191" s="29"/>
      <c r="D191" s="29"/>
      <c r="E191" s="26"/>
      <c r="G191" s="28"/>
      <c r="H191" s="28"/>
      <c r="I191" s="28"/>
    </row>
    <row r="192" spans="3:9" ht="12.75">
      <c r="C192" s="29"/>
      <c r="D192" s="29"/>
      <c r="E192" s="26"/>
      <c r="G192" s="28"/>
      <c r="H192" s="28"/>
      <c r="I192" s="28"/>
    </row>
    <row r="193" spans="3:9" ht="12.75">
      <c r="C193" s="29"/>
      <c r="D193" s="29"/>
      <c r="E193" s="26"/>
      <c r="G193" s="28"/>
      <c r="H193" s="28"/>
      <c r="I193" s="28"/>
    </row>
    <row r="194" spans="3:9" ht="12.75">
      <c r="C194" s="29"/>
      <c r="D194" s="29"/>
      <c r="E194" s="26"/>
      <c r="G194" s="28"/>
      <c r="H194" s="28"/>
      <c r="I194" s="28"/>
    </row>
    <row r="195" spans="3:9" ht="12.75">
      <c r="C195" s="29"/>
      <c r="D195" s="29"/>
      <c r="E195" s="26"/>
      <c r="G195" s="28"/>
      <c r="H195" s="28"/>
      <c r="I195" s="28"/>
    </row>
    <row r="196" spans="3:9" ht="12.75">
      <c r="C196" s="29"/>
      <c r="D196" s="29"/>
      <c r="E196" s="26"/>
      <c r="G196" s="28"/>
      <c r="H196" s="28"/>
      <c r="I196" s="28"/>
    </row>
    <row r="197" spans="3:9" ht="12.75">
      <c r="C197" s="29"/>
      <c r="D197" s="29"/>
      <c r="E197" s="26"/>
      <c r="G197" s="28"/>
      <c r="H197" s="28"/>
      <c r="I197" s="28"/>
    </row>
    <row r="198" spans="3:9" ht="12.75">
      <c r="C198" s="29"/>
      <c r="D198" s="29"/>
      <c r="E198" s="26"/>
      <c r="G198" s="28"/>
      <c r="H198" s="28"/>
      <c r="I198" s="28"/>
    </row>
    <row r="199" spans="3:9" ht="12.75">
      <c r="C199" s="29"/>
      <c r="D199" s="29"/>
      <c r="E199" s="26"/>
      <c r="G199" s="28"/>
      <c r="H199" s="28"/>
      <c r="I199" s="28"/>
    </row>
    <row r="200" spans="3:9" ht="12.75">
      <c r="C200" s="29"/>
      <c r="D200" s="29"/>
      <c r="E200" s="26"/>
      <c r="G200" s="28"/>
      <c r="H200" s="28"/>
      <c r="I200" s="28"/>
    </row>
    <row r="201" spans="3:9" ht="12.75">
      <c r="C201" s="29"/>
      <c r="D201" s="29"/>
      <c r="E201" s="26"/>
      <c r="G201" s="28"/>
      <c r="H201" s="28"/>
      <c r="I201" s="28"/>
    </row>
    <row r="202" spans="3:9" ht="12.75">
      <c r="C202" s="29"/>
      <c r="D202" s="29"/>
      <c r="E202" s="26"/>
      <c r="G202" s="28"/>
      <c r="H202" s="28"/>
      <c r="I202" s="28"/>
    </row>
    <row r="203" spans="3:9" ht="12.75">
      <c r="C203" s="29"/>
      <c r="D203" s="29"/>
      <c r="E203" s="26"/>
      <c r="G203" s="28"/>
      <c r="H203" s="28"/>
      <c r="I203" s="28"/>
    </row>
    <row r="204" spans="3:9" ht="12.75">
      <c r="C204" s="29"/>
      <c r="D204" s="29"/>
      <c r="E204" s="26"/>
      <c r="G204" s="28"/>
      <c r="H204" s="28"/>
      <c r="I204" s="28"/>
    </row>
    <row r="205" ht="12.75">
      <c r="E205" s="3"/>
    </row>
    <row r="206" ht="12.75">
      <c r="E206" s="3"/>
    </row>
    <row r="207" ht="12.75">
      <c r="E207" s="3"/>
    </row>
    <row r="208" ht="12.75">
      <c r="E208" s="3"/>
    </row>
    <row r="209" ht="12.75">
      <c r="E209" s="3"/>
    </row>
    <row r="210" ht="12.75">
      <c r="E210" s="3"/>
    </row>
    <row r="211" ht="12.75">
      <c r="E211" s="3"/>
    </row>
    <row r="212" ht="12.75">
      <c r="E212" s="3"/>
    </row>
    <row r="213" ht="12.75">
      <c r="E213" s="3"/>
    </row>
    <row r="214" ht="12.75">
      <c r="E214" s="3"/>
    </row>
    <row r="215" ht="12.75">
      <c r="E215" s="3"/>
    </row>
    <row r="216" ht="12.75">
      <c r="E216" s="3"/>
    </row>
    <row r="217" ht="12.75">
      <c r="E217" s="3"/>
    </row>
    <row r="218" ht="12.75">
      <c r="E218" s="3"/>
    </row>
    <row r="219" ht="12.75">
      <c r="E219" s="3"/>
    </row>
    <row r="220" ht="12.75">
      <c r="E220" s="3"/>
    </row>
    <row r="221" ht="12.75">
      <c r="E221" s="3"/>
    </row>
    <row r="222" ht="12.75">
      <c r="E222" s="3"/>
    </row>
    <row r="223" ht="12.75">
      <c r="E223" s="3"/>
    </row>
    <row r="224" ht="12.75">
      <c r="E224" s="3"/>
    </row>
    <row r="225" ht="12.75">
      <c r="E225" s="3"/>
    </row>
    <row r="226" ht="12.75">
      <c r="E226" s="3"/>
    </row>
    <row r="227" ht="12.75">
      <c r="E227" s="3"/>
    </row>
    <row r="228" ht="12.75">
      <c r="E228" s="3"/>
    </row>
    <row r="229" ht="12.75">
      <c r="E229" s="3"/>
    </row>
    <row r="230" ht="12.75">
      <c r="E230" s="3"/>
    </row>
    <row r="231" ht="12.75">
      <c r="E231" s="3"/>
    </row>
    <row r="232" ht="12.75">
      <c r="E232" s="3"/>
    </row>
    <row r="233" ht="12.75">
      <c r="E233" s="3"/>
    </row>
    <row r="234" ht="12.75">
      <c r="E234" s="3"/>
    </row>
    <row r="235" ht="12.75">
      <c r="E235" s="3"/>
    </row>
    <row r="236" ht="12.75">
      <c r="E236" s="3"/>
    </row>
    <row r="237" ht="12.75">
      <c r="E237" s="3"/>
    </row>
    <row r="238" ht="12.75">
      <c r="E238" s="3"/>
    </row>
    <row r="239" ht="12.75">
      <c r="E239" s="3"/>
    </row>
    <row r="240" ht="12.75">
      <c r="E240" s="3"/>
    </row>
    <row r="241" ht="12.75">
      <c r="E241" s="3"/>
    </row>
    <row r="242" ht="12.75">
      <c r="E242" s="3"/>
    </row>
    <row r="243" ht="12.75">
      <c r="E243" s="3"/>
    </row>
    <row r="244" ht="12.75">
      <c r="E244" s="3"/>
    </row>
    <row r="245" ht="12.75">
      <c r="E245" s="3"/>
    </row>
    <row r="246" ht="12.75">
      <c r="E246" s="3"/>
    </row>
    <row r="247" ht="12.75">
      <c r="E247" s="3"/>
    </row>
    <row r="248" ht="12.75">
      <c r="E248" s="3"/>
    </row>
    <row r="249" ht="12.75">
      <c r="E249" s="3"/>
    </row>
    <row r="250" ht="12.75">
      <c r="E250" s="3"/>
    </row>
    <row r="251" ht="12.75">
      <c r="E251" s="3"/>
    </row>
    <row r="252" ht="12.75">
      <c r="E252" s="3"/>
    </row>
    <row r="253" ht="12.75">
      <c r="E253" s="3"/>
    </row>
    <row r="254" ht="12.75">
      <c r="E254" s="3"/>
    </row>
    <row r="255" ht="12.75">
      <c r="E255" s="3"/>
    </row>
    <row r="256" ht="12.75">
      <c r="E256" s="3"/>
    </row>
    <row r="257" ht="12.75">
      <c r="E257" s="3"/>
    </row>
    <row r="258" ht="12.75">
      <c r="E258" s="3"/>
    </row>
    <row r="259" ht="12.75">
      <c r="E259" s="3"/>
    </row>
    <row r="260" ht="12.75">
      <c r="E260" s="3"/>
    </row>
    <row r="261" ht="12.75">
      <c r="E261" s="3"/>
    </row>
    <row r="262" ht="12.75">
      <c r="E262" s="3"/>
    </row>
    <row r="263" ht="12.75">
      <c r="E263" s="3"/>
    </row>
    <row r="264" ht="12.75">
      <c r="E264" s="3"/>
    </row>
    <row r="265" ht="12.75">
      <c r="E265" s="3"/>
    </row>
    <row r="266" ht="12.75">
      <c r="E266" s="3"/>
    </row>
    <row r="267" ht="12.75">
      <c r="E267" s="3"/>
    </row>
    <row r="268" ht="12.75">
      <c r="E268" s="3"/>
    </row>
    <row r="269" ht="12.75">
      <c r="E269" s="3"/>
    </row>
    <row r="270" ht="12.75">
      <c r="E270" s="3"/>
    </row>
    <row r="271" ht="12.75">
      <c r="E271" s="3"/>
    </row>
    <row r="272" ht="12.75">
      <c r="E272" s="3"/>
    </row>
    <row r="273" ht="12.75">
      <c r="E273" s="3"/>
    </row>
    <row r="274" ht="12.75">
      <c r="E274" s="3"/>
    </row>
    <row r="275" ht="12.75">
      <c r="E275" s="3"/>
    </row>
    <row r="276" ht="12.75">
      <c r="E276" s="3"/>
    </row>
    <row r="277" ht="12.75">
      <c r="E277" s="3"/>
    </row>
    <row r="278" ht="12.75">
      <c r="E278" s="3"/>
    </row>
    <row r="279" ht="12.75">
      <c r="E279" s="3"/>
    </row>
    <row r="280" ht="12.75">
      <c r="E280" s="3"/>
    </row>
    <row r="281" ht="12.75">
      <c r="E281" s="3"/>
    </row>
    <row r="282" ht="12.75">
      <c r="E282" s="3"/>
    </row>
    <row r="283" ht="12.75">
      <c r="E283" s="3"/>
    </row>
    <row r="284" ht="12.75">
      <c r="E284" s="3"/>
    </row>
    <row r="285" ht="12.75">
      <c r="E285" s="3"/>
    </row>
    <row r="286" ht="12.75">
      <c r="E286" s="3"/>
    </row>
    <row r="287" ht="12.75">
      <c r="E287" s="3"/>
    </row>
    <row r="288" ht="12.75">
      <c r="E288" s="3"/>
    </row>
    <row r="289" ht="12.75">
      <c r="E289" s="3"/>
    </row>
    <row r="290" ht="12.75">
      <c r="E290" s="3"/>
    </row>
    <row r="291" ht="12.75">
      <c r="E291" s="3"/>
    </row>
    <row r="292" ht="12.75">
      <c r="E292" s="3"/>
    </row>
    <row r="293" ht="12.75">
      <c r="E293" s="3"/>
    </row>
    <row r="294" ht="12.75">
      <c r="E294" s="3"/>
    </row>
    <row r="295" ht="12.75">
      <c r="E295" s="3"/>
    </row>
    <row r="296" ht="12.75">
      <c r="E296" s="3"/>
    </row>
    <row r="297" ht="12.75">
      <c r="E297" s="3"/>
    </row>
    <row r="298" ht="12.75">
      <c r="E298" s="3"/>
    </row>
    <row r="299" ht="12.75">
      <c r="E299" s="3"/>
    </row>
    <row r="300" ht="12.75">
      <c r="E300" s="3"/>
    </row>
    <row r="301" ht="12.75">
      <c r="E301" s="3"/>
    </row>
    <row r="302" ht="12.75">
      <c r="E302" s="3"/>
    </row>
    <row r="303" ht="12.75">
      <c r="E303" s="3"/>
    </row>
    <row r="304" ht="12.75">
      <c r="E304" s="3"/>
    </row>
    <row r="305" ht="12.75">
      <c r="E305" s="3"/>
    </row>
    <row r="306" ht="12.75">
      <c r="E306" s="3"/>
    </row>
    <row r="307" ht="12.75">
      <c r="E307" s="3"/>
    </row>
    <row r="308" ht="12.75">
      <c r="E308" s="3"/>
    </row>
    <row r="309" ht="12.75">
      <c r="E309" s="3"/>
    </row>
    <row r="310" ht="12.75">
      <c r="E310" s="3"/>
    </row>
    <row r="311" ht="12.75">
      <c r="E311" s="3"/>
    </row>
    <row r="312" ht="12.75">
      <c r="E312" s="3"/>
    </row>
    <row r="313" ht="12.75">
      <c r="E313" s="3"/>
    </row>
    <row r="314" ht="12.75">
      <c r="E314" s="3"/>
    </row>
    <row r="315" ht="12.75">
      <c r="E315" s="3"/>
    </row>
    <row r="316" ht="12.75">
      <c r="E316" s="3"/>
    </row>
    <row r="317" ht="12.75">
      <c r="E317" s="3"/>
    </row>
    <row r="318" ht="12.75">
      <c r="E318" s="3"/>
    </row>
    <row r="319" ht="12.75">
      <c r="E319" s="3"/>
    </row>
    <row r="320" ht="12.75">
      <c r="E320" s="3"/>
    </row>
    <row r="321" ht="12.75">
      <c r="E321" s="3"/>
    </row>
    <row r="322" ht="12.75">
      <c r="E322" s="3"/>
    </row>
    <row r="323" ht="12.75">
      <c r="E323" s="3"/>
    </row>
    <row r="324" ht="12.75">
      <c r="E324" s="3"/>
    </row>
    <row r="325" ht="12.75">
      <c r="E325" s="3"/>
    </row>
    <row r="326" ht="12.75">
      <c r="E326" s="3"/>
    </row>
    <row r="327" ht="12.75">
      <c r="E327" s="3"/>
    </row>
    <row r="328" ht="12.75">
      <c r="E328" s="3"/>
    </row>
    <row r="329" ht="12.75">
      <c r="E329" s="3"/>
    </row>
    <row r="330" ht="12.75">
      <c r="E330" s="3"/>
    </row>
    <row r="331" ht="12.75">
      <c r="E331" s="3"/>
    </row>
    <row r="332" ht="12.75">
      <c r="E332" s="3"/>
    </row>
    <row r="333" ht="12.75">
      <c r="E333" s="3"/>
    </row>
    <row r="334" ht="12.75">
      <c r="E334" s="3"/>
    </row>
    <row r="335" ht="12.75">
      <c r="E335" s="3"/>
    </row>
    <row r="336" ht="12.75">
      <c r="E336" s="3"/>
    </row>
    <row r="337" ht="12.75">
      <c r="E337" s="3"/>
    </row>
    <row r="338" ht="12.75">
      <c r="E338" s="3"/>
    </row>
    <row r="339" ht="12.75">
      <c r="E339" s="3"/>
    </row>
    <row r="340" ht="12.75">
      <c r="E340" s="3"/>
    </row>
    <row r="341" ht="12.75">
      <c r="E341" s="3"/>
    </row>
    <row r="342" ht="12.75">
      <c r="E342" s="3"/>
    </row>
    <row r="343" ht="12.75">
      <c r="E343" s="3"/>
    </row>
    <row r="344" ht="12.75">
      <c r="E344" s="3"/>
    </row>
    <row r="345" ht="12.75">
      <c r="E345" s="3"/>
    </row>
    <row r="346" ht="12.75">
      <c r="E346" s="3"/>
    </row>
    <row r="347" ht="12.75">
      <c r="E347" s="3"/>
    </row>
    <row r="348" ht="12.75">
      <c r="E348" s="3"/>
    </row>
    <row r="349" ht="12.75">
      <c r="E349" s="3"/>
    </row>
    <row r="350" ht="12.75">
      <c r="E350" s="3"/>
    </row>
    <row r="351" ht="12.75">
      <c r="E351" s="3"/>
    </row>
    <row r="352" ht="12.75">
      <c r="E352" s="3"/>
    </row>
    <row r="353" ht="12.75">
      <c r="E353" s="3"/>
    </row>
    <row r="354" ht="12.75">
      <c r="E354" s="3"/>
    </row>
    <row r="355" ht="12.75">
      <c r="E355" s="3"/>
    </row>
    <row r="356" ht="12.75">
      <c r="E356" s="3"/>
    </row>
    <row r="357" ht="12.75">
      <c r="E357" s="3"/>
    </row>
    <row r="358" ht="12.75">
      <c r="E358" s="3"/>
    </row>
    <row r="359" ht="12.75">
      <c r="E359" s="3"/>
    </row>
    <row r="360" ht="12.75">
      <c r="E360" s="3"/>
    </row>
    <row r="361" ht="12.75">
      <c r="E361" s="3"/>
    </row>
    <row r="362" ht="12.75">
      <c r="E362" s="3"/>
    </row>
    <row r="363" ht="12.75">
      <c r="E363" s="3"/>
    </row>
    <row r="364" ht="12.75">
      <c r="E364" s="3"/>
    </row>
    <row r="365" ht="12.75">
      <c r="E365" s="3"/>
    </row>
    <row r="366" ht="12.75">
      <c r="E366" s="3"/>
    </row>
    <row r="367" ht="12.75">
      <c r="E367" s="3"/>
    </row>
    <row r="368" ht="12.75">
      <c r="E368" s="3"/>
    </row>
    <row r="369" ht="12.75">
      <c r="E369" s="3"/>
    </row>
    <row r="370" ht="12.75">
      <c r="E370" s="3"/>
    </row>
    <row r="371" ht="12.75">
      <c r="E371" s="3"/>
    </row>
    <row r="372" ht="12.75">
      <c r="E372" s="3"/>
    </row>
    <row r="373" ht="12.75">
      <c r="E373" s="3"/>
    </row>
    <row r="374" ht="12.75">
      <c r="E374" s="3"/>
    </row>
    <row r="375" ht="12.75">
      <c r="E375" s="3"/>
    </row>
    <row r="376" ht="12.75">
      <c r="E376" s="3"/>
    </row>
    <row r="377" ht="12.75">
      <c r="E377" s="3"/>
    </row>
    <row r="378" ht="12.75">
      <c r="E378" s="3"/>
    </row>
    <row r="379" ht="12.75">
      <c r="E379" s="3"/>
    </row>
    <row r="380" ht="12.75">
      <c r="E380" s="3"/>
    </row>
    <row r="381" ht="12.75">
      <c r="E381" s="3"/>
    </row>
    <row r="382" ht="12.75">
      <c r="E382" s="3"/>
    </row>
    <row r="383" ht="12.75">
      <c r="E383" s="3"/>
    </row>
    <row r="384" ht="12.75">
      <c r="E384" s="3"/>
    </row>
    <row r="385" ht="12.75">
      <c r="E385" s="3"/>
    </row>
    <row r="386" ht="12.75">
      <c r="E386" s="3"/>
    </row>
    <row r="387" ht="12.75">
      <c r="E387" s="3"/>
    </row>
    <row r="388" ht="12.75">
      <c r="E388" s="3"/>
    </row>
    <row r="389" ht="12.75">
      <c r="E389" s="3"/>
    </row>
    <row r="390" ht="12.75">
      <c r="E390" s="3"/>
    </row>
    <row r="391" ht="12.75">
      <c r="E391" s="3"/>
    </row>
    <row r="392" ht="12.75">
      <c r="E392" s="3"/>
    </row>
    <row r="393" ht="12.75">
      <c r="E393" s="3"/>
    </row>
    <row r="394" ht="12.75">
      <c r="E394" s="3"/>
    </row>
    <row r="395" ht="12.75">
      <c r="E395" s="3"/>
    </row>
    <row r="396" ht="12.75">
      <c r="E396" s="3"/>
    </row>
    <row r="397" ht="12.75">
      <c r="E397" s="3"/>
    </row>
    <row r="398" ht="12.75">
      <c r="E398" s="3"/>
    </row>
    <row r="399" ht="12.75">
      <c r="E399" s="3"/>
    </row>
    <row r="400" ht="12.75">
      <c r="E400" s="3"/>
    </row>
    <row r="401" ht="12.75">
      <c r="E401" s="3"/>
    </row>
    <row r="402" ht="12.75">
      <c r="E402" s="3"/>
    </row>
    <row r="403" ht="12.75">
      <c r="E403" s="3"/>
    </row>
    <row r="404" ht="12.75">
      <c r="E404" s="3"/>
    </row>
    <row r="405" ht="12.75">
      <c r="E405" s="3"/>
    </row>
    <row r="406" ht="12.75">
      <c r="E406" s="3"/>
    </row>
    <row r="407" ht="12.75">
      <c r="E407" s="3"/>
    </row>
    <row r="408" ht="12.75">
      <c r="E408" s="3"/>
    </row>
    <row r="409" ht="12.75">
      <c r="E409" s="3"/>
    </row>
  </sheetData>
  <sheetProtection password="DCFF" sheet="1" objects="1" scenarios="1"/>
  <protectedRanges>
    <protectedRange sqref="B11:I55" name="Range3"/>
    <protectedRange sqref="H6" name="Range2"/>
    <protectedRange sqref="E6" name="Range1"/>
  </protectedRange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4"/>
  <sheetViews>
    <sheetView workbookViewId="0" topLeftCell="A1">
      <selection activeCell="D5" sqref="D5"/>
    </sheetView>
  </sheetViews>
  <sheetFormatPr defaultColWidth="9.140625" defaultRowHeight="12.75"/>
  <cols>
    <col min="4" max="4" width="12.421875" style="0" bestFit="1" customWidth="1"/>
  </cols>
  <sheetData>
    <row r="1" spans="2:3" ht="12.75">
      <c r="B1" s="5" t="s">
        <v>2</v>
      </c>
      <c r="C1">
        <f>(U_maxi-U_mini)/100</f>
        <v>0.017</v>
      </c>
    </row>
    <row r="3" spans="2:4" s="1" customFormat="1" ht="12.75">
      <c r="B3" s="1" t="s">
        <v>1</v>
      </c>
      <c r="C3" s="1" t="s">
        <v>3</v>
      </c>
      <c r="D3" s="1" t="s">
        <v>4</v>
      </c>
    </row>
    <row r="4" spans="1:4" s="1" customFormat="1" ht="12.75">
      <c r="A4" s="4">
        <v>0</v>
      </c>
      <c r="B4">
        <f>U_mini</f>
        <v>0</v>
      </c>
      <c r="C4">
        <f aca="true" t="shared" si="0" ref="C4:C35">I_k*(1-B4/U_o)</f>
        <v>8</v>
      </c>
      <c r="D4" s="1">
        <f aca="true" t="shared" si="1" ref="D4:D35">I_o*(EXP(k*B4)-1)</f>
        <v>0</v>
      </c>
    </row>
    <row r="5" spans="1:4" ht="12.75">
      <c r="A5">
        <f>1+A4</f>
        <v>1</v>
      </c>
      <c r="B5">
        <f aca="true" t="shared" si="2" ref="B5:B36">U_mini+DUi*A5</f>
        <v>0.017</v>
      </c>
      <c r="C5">
        <f t="shared" si="0"/>
        <v>7.92</v>
      </c>
      <c r="D5" s="1">
        <f t="shared" si="1"/>
        <v>0.005232289328320383</v>
      </c>
    </row>
    <row r="6" spans="1:4" ht="12.75">
      <c r="A6">
        <f aca="true" t="shared" si="3" ref="A6:A69">1+A5</f>
        <v>2</v>
      </c>
      <c r="B6">
        <f t="shared" si="2"/>
        <v>0.034</v>
      </c>
      <c r="C6">
        <f t="shared" si="0"/>
        <v>7.84</v>
      </c>
      <c r="D6" s="1">
        <f t="shared" si="1"/>
        <v>0.01073834717279334</v>
      </c>
    </row>
    <row r="7" spans="1:4" ht="12.75">
      <c r="A7">
        <f t="shared" si="3"/>
        <v>3</v>
      </c>
      <c r="B7">
        <f t="shared" si="2"/>
        <v>0.051000000000000004</v>
      </c>
      <c r="C7">
        <f t="shared" si="0"/>
        <v>7.76</v>
      </c>
      <c r="D7" s="1">
        <f t="shared" si="1"/>
        <v>0.0165324978942738</v>
      </c>
    </row>
    <row r="8" spans="1:4" ht="12.75">
      <c r="A8">
        <f t="shared" si="3"/>
        <v>4</v>
      </c>
      <c r="B8">
        <f t="shared" si="2"/>
        <v>0.068</v>
      </c>
      <c r="C8">
        <f t="shared" si="0"/>
        <v>7.68</v>
      </c>
      <c r="D8" s="1">
        <f t="shared" si="1"/>
        <v>0.022629815345621054</v>
      </c>
    </row>
    <row r="9" spans="1:4" ht="12.75">
      <c r="A9">
        <f t="shared" si="3"/>
        <v>5</v>
      </c>
      <c r="B9">
        <f t="shared" si="2"/>
        <v>0.085</v>
      </c>
      <c r="C9">
        <f t="shared" si="0"/>
        <v>7.6</v>
      </c>
      <c r="D9" s="1">
        <f t="shared" si="1"/>
        <v>0.029046162087288985</v>
      </c>
    </row>
    <row r="10" spans="1:4" ht="12.75">
      <c r="A10">
        <f t="shared" si="3"/>
        <v>6</v>
      </c>
      <c r="B10">
        <f t="shared" si="2"/>
        <v>0.10200000000000001</v>
      </c>
      <c r="C10">
        <f t="shared" si="0"/>
        <v>7.52</v>
      </c>
      <c r="D10" s="1">
        <f t="shared" si="1"/>
        <v>0.035798230654789265</v>
      </c>
    </row>
    <row r="11" spans="1:4" ht="12.75">
      <c r="A11">
        <f t="shared" si="3"/>
        <v>7</v>
      </c>
      <c r="B11">
        <f t="shared" si="2"/>
        <v>0.11900000000000001</v>
      </c>
      <c r="C11">
        <f t="shared" si="0"/>
        <v>7.4399999999999995</v>
      </c>
      <c r="D11" s="1">
        <f t="shared" si="1"/>
        <v>0.0429035869853877</v>
      </c>
    </row>
    <row r="12" spans="1:4" ht="12.75">
      <c r="A12">
        <f t="shared" si="3"/>
        <v>8</v>
      </c>
      <c r="B12">
        <f t="shared" si="2"/>
        <v>0.136</v>
      </c>
      <c r="C12">
        <f t="shared" si="0"/>
        <v>7.36</v>
      </c>
      <c r="D12" s="1">
        <f t="shared" si="1"/>
        <v>0.050380716117011184</v>
      </c>
    </row>
    <row r="13" spans="1:4" ht="12.75">
      <c r="A13">
        <f t="shared" si="3"/>
        <v>9</v>
      </c>
      <c r="B13">
        <f t="shared" si="2"/>
        <v>0.15300000000000002</v>
      </c>
      <c r="C13">
        <f t="shared" si="0"/>
        <v>7.28</v>
      </c>
      <c r="D13" s="1">
        <f t="shared" si="1"/>
        <v>0.05824907027825337</v>
      </c>
    </row>
    <row r="14" spans="1:4" ht="12.75">
      <c r="A14">
        <f t="shared" si="3"/>
        <v>10</v>
      </c>
      <c r="B14">
        <f t="shared" si="2"/>
        <v>0.17</v>
      </c>
      <c r="C14">
        <f t="shared" si="0"/>
        <v>7.2</v>
      </c>
      <c r="D14" s="1">
        <f t="shared" si="1"/>
        <v>0.06652911949458865</v>
      </c>
    </row>
    <row r="15" spans="1:4" ht="12.75">
      <c r="A15">
        <f t="shared" si="3"/>
        <v>11</v>
      </c>
      <c r="B15">
        <f t="shared" si="2"/>
        <v>0.187</v>
      </c>
      <c r="C15">
        <f t="shared" si="0"/>
        <v>7.12</v>
      </c>
      <c r="D15" s="1">
        <f t="shared" si="1"/>
        <v>0.07524240484244989</v>
      </c>
    </row>
    <row r="16" spans="1:4" ht="12.75">
      <c r="A16">
        <f t="shared" si="3"/>
        <v>12</v>
      </c>
      <c r="B16">
        <f t="shared" si="2"/>
        <v>0.20400000000000001</v>
      </c>
      <c r="C16">
        <f t="shared" si="0"/>
        <v>7.04</v>
      </c>
      <c r="D16" s="1">
        <f t="shared" si="1"/>
        <v>0.08441159448971346</v>
      </c>
    </row>
    <row r="17" spans="1:4" ht="12.75">
      <c r="A17">
        <f t="shared" si="3"/>
        <v>13</v>
      </c>
      <c r="B17">
        <f t="shared" si="2"/>
        <v>0.22100000000000003</v>
      </c>
      <c r="C17">
        <f t="shared" si="0"/>
        <v>6.96</v>
      </c>
      <c r="D17" s="1">
        <f t="shared" si="1"/>
        <v>0.0940605426683842</v>
      </c>
    </row>
    <row r="18" spans="1:4" ht="12.75">
      <c r="A18">
        <f t="shared" si="3"/>
        <v>14</v>
      </c>
      <c r="B18">
        <f t="shared" si="2"/>
        <v>0.23800000000000002</v>
      </c>
      <c r="C18">
        <f t="shared" si="0"/>
        <v>6.88</v>
      </c>
      <c r="D18" s="1">
        <f t="shared" si="1"/>
        <v>0.10421435173290271</v>
      </c>
    </row>
    <row r="19" spans="1:4" ht="12.75">
      <c r="A19">
        <f t="shared" si="3"/>
        <v>15</v>
      </c>
      <c r="B19">
        <f t="shared" si="2"/>
        <v>0.255</v>
      </c>
      <c r="C19">
        <f t="shared" si="0"/>
        <v>6.8</v>
      </c>
      <c r="D19" s="1">
        <f t="shared" si="1"/>
        <v>0.11489943746552203</v>
      </c>
    </row>
    <row r="20" spans="1:4" ht="12.75">
      <c r="A20">
        <f t="shared" si="3"/>
        <v>16</v>
      </c>
      <c r="B20">
        <f t="shared" si="2"/>
        <v>0.272</v>
      </c>
      <c r="C20">
        <f t="shared" si="0"/>
        <v>6.72</v>
      </c>
      <c r="D20" s="1">
        <f t="shared" si="1"/>
        <v>0.1261435977986511</v>
      </c>
    </row>
    <row r="21" spans="1:4" ht="12.75">
      <c r="A21">
        <f t="shared" si="3"/>
        <v>17</v>
      </c>
      <c r="B21">
        <f t="shared" si="2"/>
        <v>0.28900000000000003</v>
      </c>
      <c r="C21">
        <f t="shared" si="0"/>
        <v>6.64</v>
      </c>
      <c r="D21" s="1">
        <f t="shared" si="1"/>
        <v>0.13797608513294973</v>
      </c>
    </row>
    <row r="22" spans="1:4" ht="12.75">
      <c r="A22">
        <f t="shared" si="3"/>
        <v>18</v>
      </c>
      <c r="B22">
        <f t="shared" si="2"/>
        <v>0.30600000000000005</v>
      </c>
      <c r="C22">
        <f t="shared" si="0"/>
        <v>6.56</v>
      </c>
      <c r="D22" s="1">
        <f t="shared" si="1"/>
        <v>0.1504276824393157</v>
      </c>
    </row>
    <row r="23" spans="1:4" ht="12.75">
      <c r="A23">
        <f t="shared" si="3"/>
        <v>19</v>
      </c>
      <c r="B23">
        <f t="shared" si="2"/>
        <v>0.323</v>
      </c>
      <c r="C23">
        <f t="shared" si="0"/>
        <v>6.48</v>
      </c>
      <c r="D23" s="1">
        <f t="shared" si="1"/>
        <v>0.1635307833427481</v>
      </c>
    </row>
    <row r="24" spans="1:4" ht="12.75">
      <c r="A24">
        <f t="shared" si="3"/>
        <v>20</v>
      </c>
      <c r="B24">
        <f t="shared" si="2"/>
        <v>0.34</v>
      </c>
      <c r="C24">
        <f t="shared" si="0"/>
        <v>6.4</v>
      </c>
      <c r="D24" s="1">
        <f t="shared" si="1"/>
        <v>0.17731947639642978</v>
      </c>
    </row>
    <row r="25" spans="1:4" ht="12.75">
      <c r="A25">
        <f t="shared" si="3"/>
        <v>21</v>
      </c>
      <c r="B25">
        <f t="shared" si="2"/>
        <v>0.35700000000000004</v>
      </c>
      <c r="C25">
        <f t="shared" si="0"/>
        <v>6.32</v>
      </c>
      <c r="D25" s="1">
        <f t="shared" si="1"/>
        <v>0.19182963376527426</v>
      </c>
    </row>
    <row r="26" spans="1:4" ht="12.75">
      <c r="A26">
        <f t="shared" si="3"/>
        <v>22</v>
      </c>
      <c r="B26">
        <f t="shared" si="2"/>
        <v>0.374</v>
      </c>
      <c r="C26">
        <f t="shared" si="0"/>
        <v>6.24</v>
      </c>
      <c r="D26" s="1">
        <f t="shared" si="1"/>
        <v>0.20709900454965108</v>
      </c>
    </row>
    <row r="27" spans="1:4" ht="12.75">
      <c r="A27">
        <f t="shared" si="3"/>
        <v>23</v>
      </c>
      <c r="B27">
        <f t="shared" si="2"/>
        <v>0.391</v>
      </c>
      <c r="C27">
        <f t="shared" si="0"/>
        <v>6.16</v>
      </c>
      <c r="D27" s="1">
        <f t="shared" si="1"/>
        <v>0.22316731299208065</v>
      </c>
    </row>
    <row r="28" spans="1:4" ht="12.75">
      <c r="A28">
        <f t="shared" si="3"/>
        <v>24</v>
      </c>
      <c r="B28">
        <f t="shared" si="2"/>
        <v>0.40800000000000003</v>
      </c>
      <c r="C28">
        <f t="shared" si="0"/>
        <v>6.08</v>
      </c>
      <c r="D28" s="1">
        <f t="shared" si="1"/>
        <v>0.24007636182238512</v>
      </c>
    </row>
    <row r="29" spans="1:4" ht="12.75">
      <c r="A29">
        <f t="shared" si="3"/>
        <v>25</v>
      </c>
      <c r="B29">
        <f t="shared" si="2"/>
        <v>0.42500000000000004</v>
      </c>
      <c r="C29">
        <f t="shared" si="0"/>
        <v>6</v>
      </c>
      <c r="D29" s="1">
        <f t="shared" si="1"/>
        <v>0.257870141010158</v>
      </c>
    </row>
    <row r="30" spans="1:4" ht="12.75">
      <c r="A30">
        <f t="shared" si="3"/>
        <v>26</v>
      </c>
      <c r="B30">
        <f t="shared" si="2"/>
        <v>0.44200000000000006</v>
      </c>
      <c r="C30">
        <f t="shared" si="0"/>
        <v>5.92</v>
      </c>
      <c r="D30" s="1">
        <f t="shared" si="1"/>
        <v>0.2765949422074776</v>
      </c>
    </row>
    <row r="31" spans="1:4" ht="12.75">
      <c r="A31">
        <f t="shared" si="3"/>
        <v>27</v>
      </c>
      <c r="B31">
        <f t="shared" si="2"/>
        <v>0.459</v>
      </c>
      <c r="C31">
        <f t="shared" si="0"/>
        <v>5.84</v>
      </c>
      <c r="D31" s="1">
        <f t="shared" si="1"/>
        <v>0.29629947917959376</v>
      </c>
    </row>
    <row r="32" spans="1:4" ht="12.75">
      <c r="A32">
        <f t="shared" si="3"/>
        <v>28</v>
      </c>
      <c r="B32">
        <f t="shared" si="2"/>
        <v>0.47600000000000003</v>
      </c>
      <c r="C32">
        <f t="shared" si="0"/>
        <v>5.76</v>
      </c>
      <c r="D32" s="1">
        <f t="shared" si="1"/>
        <v>0.31703501453689703</v>
      </c>
    </row>
    <row r="33" spans="1:4" ht="12.75">
      <c r="A33">
        <f t="shared" si="3"/>
        <v>29</v>
      </c>
      <c r="B33">
        <f t="shared" si="2"/>
        <v>0.49300000000000005</v>
      </c>
      <c r="C33">
        <f t="shared" si="0"/>
        <v>5.68</v>
      </c>
      <c r="D33" s="1">
        <f t="shared" si="1"/>
        <v>0.33885549309787044</v>
      </c>
    </row>
    <row r="34" spans="1:4" ht="12.75">
      <c r="A34">
        <f t="shared" si="3"/>
        <v>30</v>
      </c>
      <c r="B34">
        <f t="shared" si="2"/>
        <v>0.51</v>
      </c>
      <c r="C34">
        <f t="shared" si="0"/>
        <v>5.6</v>
      </c>
      <c r="D34" s="1">
        <f t="shared" si="1"/>
        <v>0.3618176822299781</v>
      </c>
    </row>
    <row r="35" spans="1:4" ht="12.75">
      <c r="A35">
        <f t="shared" si="3"/>
        <v>31</v>
      </c>
      <c r="B35">
        <f t="shared" si="2"/>
        <v>0.527</v>
      </c>
      <c r="C35">
        <f t="shared" si="0"/>
        <v>5.52</v>
      </c>
      <c r="D35" s="1">
        <f t="shared" si="1"/>
        <v>0.38598131953359377</v>
      </c>
    </row>
    <row r="36" spans="1:4" ht="12.75">
      <c r="A36">
        <f t="shared" si="3"/>
        <v>32</v>
      </c>
      <c r="B36">
        <f t="shared" si="2"/>
        <v>0.544</v>
      </c>
      <c r="C36">
        <f aca="true" t="shared" si="4" ref="C36:C67">I_k*(1-B36/U_o)</f>
        <v>5.4399999999999995</v>
      </c>
      <c r="D36" s="1">
        <f aca="true" t="shared" si="5" ref="D36:D67">I_o*(EXP(k*B36)-1)</f>
        <v>0.41140926825318075</v>
      </c>
    </row>
    <row r="37" spans="1:4" ht="12.75">
      <c r="A37">
        <f t="shared" si="3"/>
        <v>33</v>
      </c>
      <c r="B37">
        <f aca="true" t="shared" si="6" ref="B37:B68">U_mini+DUi*A37</f>
        <v>0.561</v>
      </c>
      <c r="C37">
        <f t="shared" si="4"/>
        <v>5.359999999999999</v>
      </c>
      <c r="D37" s="1">
        <f t="shared" si="5"/>
        <v>0.43816768082003343</v>
      </c>
    </row>
    <row r="38" spans="1:4" ht="12.75">
      <c r="A38">
        <f t="shared" si="3"/>
        <v>34</v>
      </c>
      <c r="B38">
        <f t="shared" si="6"/>
        <v>0.5780000000000001</v>
      </c>
      <c r="C38">
        <f t="shared" si="4"/>
        <v>5.279999999999999</v>
      </c>
      <c r="D38" s="1">
        <f t="shared" si="5"/>
        <v>0.46632617095204926</v>
      </c>
    </row>
    <row r="39" spans="1:4" ht="12.75">
      <c r="A39">
        <f t="shared" si="3"/>
        <v>35</v>
      </c>
      <c r="B39">
        <f t="shared" si="6"/>
        <v>0.5950000000000001</v>
      </c>
      <c r="C39">
        <f t="shared" si="4"/>
        <v>5.199999999999999</v>
      </c>
      <c r="D39" s="1">
        <f t="shared" si="5"/>
        <v>0.49595799475825886</v>
      </c>
    </row>
    <row r="40" spans="1:4" ht="12.75">
      <c r="A40">
        <f t="shared" si="3"/>
        <v>36</v>
      </c>
      <c r="B40">
        <f t="shared" si="6"/>
        <v>0.6120000000000001</v>
      </c>
      <c r="C40">
        <f t="shared" si="4"/>
        <v>5.119999999999999</v>
      </c>
      <c r="D40" s="1">
        <f t="shared" si="5"/>
        <v>0.5271402413192675</v>
      </c>
    </row>
    <row r="41" spans="1:4" ht="12.75">
      <c r="A41">
        <f t="shared" si="3"/>
        <v>37</v>
      </c>
      <c r="B41">
        <f t="shared" si="6"/>
        <v>0.629</v>
      </c>
      <c r="C41">
        <f t="shared" si="4"/>
        <v>5.04</v>
      </c>
      <c r="D41" s="1">
        <f t="shared" si="5"/>
        <v>0.5599540332394181</v>
      </c>
    </row>
    <row r="42" spans="1:4" ht="12.75">
      <c r="A42">
        <f t="shared" si="3"/>
        <v>38</v>
      </c>
      <c r="B42">
        <f t="shared" si="6"/>
        <v>0.646</v>
      </c>
      <c r="C42">
        <f t="shared" si="4"/>
        <v>4.96</v>
      </c>
      <c r="D42" s="1">
        <f t="shared" si="5"/>
        <v>0.5944847376924243</v>
      </c>
    </row>
    <row r="43" spans="1:4" ht="12.75">
      <c r="A43">
        <f t="shared" si="3"/>
        <v>39</v>
      </c>
      <c r="B43">
        <f t="shared" si="6"/>
        <v>0.663</v>
      </c>
      <c r="C43">
        <f t="shared" si="4"/>
        <v>4.88</v>
      </c>
      <c r="D43" s="1">
        <f t="shared" si="5"/>
        <v>0.6308221885095189</v>
      </c>
    </row>
    <row r="44" spans="1:4" ht="12.75">
      <c r="A44">
        <f t="shared" si="3"/>
        <v>40</v>
      </c>
      <c r="B44">
        <f t="shared" si="6"/>
        <v>0.68</v>
      </c>
      <c r="C44">
        <f t="shared" si="4"/>
        <v>4.8</v>
      </c>
      <c r="D44" s="1">
        <f t="shared" si="5"/>
        <v>0.6690609198878998</v>
      </c>
    </row>
    <row r="45" spans="1:4" ht="12.75">
      <c r="A45">
        <f t="shared" si="3"/>
        <v>41</v>
      </c>
      <c r="B45">
        <f t="shared" si="6"/>
        <v>0.6970000000000001</v>
      </c>
      <c r="C45">
        <f t="shared" si="4"/>
        <v>4.72</v>
      </c>
      <c r="D45" s="1">
        <f t="shared" si="5"/>
        <v>0.7093004123274773</v>
      </c>
    </row>
    <row r="46" spans="1:4" ht="12.75">
      <c r="A46">
        <f t="shared" si="3"/>
        <v>42</v>
      </c>
      <c r="B46">
        <f t="shared" si="6"/>
        <v>0.7140000000000001</v>
      </c>
      <c r="C46">
        <f t="shared" si="4"/>
        <v>4.64</v>
      </c>
      <c r="D46" s="1">
        <f t="shared" si="5"/>
        <v>0.7516453514357408</v>
      </c>
    </row>
    <row r="47" spans="1:4" ht="12.75">
      <c r="A47">
        <f t="shared" si="3"/>
        <v>43</v>
      </c>
      <c r="B47">
        <f t="shared" si="6"/>
        <v>0.7310000000000001</v>
      </c>
      <c r="C47">
        <f t="shared" si="4"/>
        <v>4.56</v>
      </c>
      <c r="D47" s="1">
        <f t="shared" si="5"/>
        <v>0.79620590027405</v>
      </c>
    </row>
    <row r="48" spans="1:4" ht="12.75">
      <c r="A48">
        <f t="shared" si="3"/>
        <v>44</v>
      </c>
      <c r="B48">
        <f t="shared" si="6"/>
        <v>0.748</v>
      </c>
      <c r="C48">
        <f t="shared" si="4"/>
        <v>4.48</v>
      </c>
      <c r="D48" s="1">
        <f t="shared" si="5"/>
        <v>0.843097985953866</v>
      </c>
    </row>
    <row r="49" spans="1:4" ht="12.75">
      <c r="A49">
        <f t="shared" si="3"/>
        <v>45</v>
      </c>
      <c r="B49">
        <f t="shared" si="6"/>
        <v>0.765</v>
      </c>
      <c r="C49">
        <f t="shared" si="4"/>
        <v>4.4</v>
      </c>
      <c r="D49" s="1">
        <f t="shared" si="5"/>
        <v>0.8924436012285348</v>
      </c>
    </row>
    <row r="50" spans="1:4" ht="12.75">
      <c r="A50">
        <f t="shared" si="3"/>
        <v>46</v>
      </c>
      <c r="B50">
        <f t="shared" si="6"/>
        <v>0.782</v>
      </c>
      <c r="C50">
        <f t="shared" si="4"/>
        <v>4.32</v>
      </c>
      <c r="D50" s="1">
        <f t="shared" si="5"/>
        <v>0.9443711218652142</v>
      </c>
    </row>
    <row r="51" spans="1:4" ht="12.75">
      <c r="A51">
        <f t="shared" si="3"/>
        <v>47</v>
      </c>
      <c r="B51">
        <f t="shared" si="6"/>
        <v>0.799</v>
      </c>
      <c r="C51">
        <f t="shared" si="4"/>
        <v>4.24</v>
      </c>
      <c r="D51" s="1">
        <f t="shared" si="5"/>
        <v>0.999015640622628</v>
      </c>
    </row>
    <row r="52" spans="1:4" ht="12.75">
      <c r="A52">
        <f t="shared" si="3"/>
        <v>48</v>
      </c>
      <c r="B52">
        <f t="shared" si="6"/>
        <v>0.8160000000000001</v>
      </c>
      <c r="C52">
        <f t="shared" si="4"/>
        <v>4.16</v>
      </c>
      <c r="D52" s="1">
        <f t="shared" si="5"/>
        <v>1.0565193187034978</v>
      </c>
    </row>
    <row r="53" spans="1:4" ht="12.75">
      <c r="A53">
        <f t="shared" si="3"/>
        <v>49</v>
      </c>
      <c r="B53">
        <f t="shared" si="6"/>
        <v>0.8330000000000001</v>
      </c>
      <c r="C53">
        <f t="shared" si="4"/>
        <v>4.08</v>
      </c>
      <c r="D53" s="1">
        <f t="shared" si="5"/>
        <v>1.1170317555959846</v>
      </c>
    </row>
    <row r="54" spans="1:4" ht="12.75">
      <c r="A54">
        <f t="shared" si="3"/>
        <v>50</v>
      </c>
      <c r="B54">
        <f t="shared" si="6"/>
        <v>0.8500000000000001</v>
      </c>
      <c r="C54">
        <f t="shared" si="4"/>
        <v>3.999999999999999</v>
      </c>
      <c r="D54" s="1">
        <f t="shared" si="5"/>
        <v>1.1807103782663038</v>
      </c>
    </row>
    <row r="55" spans="1:4" ht="12.75">
      <c r="A55">
        <f t="shared" si="3"/>
        <v>51</v>
      </c>
      <c r="B55">
        <f t="shared" si="6"/>
        <v>0.8670000000000001</v>
      </c>
      <c r="C55">
        <f t="shared" si="4"/>
        <v>3.919999999999999</v>
      </c>
      <c r="D55" s="1">
        <f t="shared" si="5"/>
        <v>1.2477208507150233</v>
      </c>
    </row>
    <row r="56" spans="1:4" ht="12.75">
      <c r="A56">
        <f t="shared" si="3"/>
        <v>52</v>
      </c>
      <c r="B56">
        <f t="shared" si="6"/>
        <v>0.8840000000000001</v>
      </c>
      <c r="C56">
        <f t="shared" si="4"/>
        <v>3.839999999999999</v>
      </c>
      <c r="D56" s="1">
        <f t="shared" si="5"/>
        <v>1.318237504962534</v>
      </c>
    </row>
    <row r="57" spans="1:4" ht="12.75">
      <c r="A57">
        <f t="shared" si="3"/>
        <v>53</v>
      </c>
      <c r="B57">
        <f t="shared" si="6"/>
        <v>0.901</v>
      </c>
      <c r="C57">
        <f t="shared" si="4"/>
        <v>3.76</v>
      </c>
      <c r="D57" s="1">
        <f t="shared" si="5"/>
        <v>1.3924437945849262</v>
      </c>
    </row>
    <row r="58" spans="1:4" ht="12.75">
      <c r="A58">
        <f t="shared" si="3"/>
        <v>54</v>
      </c>
      <c r="B58">
        <f t="shared" si="6"/>
        <v>0.918</v>
      </c>
      <c r="C58">
        <f t="shared" si="4"/>
        <v>3.6799999999999997</v>
      </c>
      <c r="D58" s="1">
        <f t="shared" si="5"/>
        <v>1.4705327719801726</v>
      </c>
    </row>
    <row r="59" spans="1:4" ht="12.75">
      <c r="A59">
        <f t="shared" si="3"/>
        <v>55</v>
      </c>
      <c r="B59">
        <f t="shared" si="6"/>
        <v>0.935</v>
      </c>
      <c r="C59">
        <f t="shared" si="4"/>
        <v>3.5999999999999996</v>
      </c>
      <c r="D59" s="1">
        <f t="shared" si="5"/>
        <v>1.552707590606266</v>
      </c>
    </row>
    <row r="60" spans="1:4" ht="12.75">
      <c r="A60">
        <f t="shared" si="3"/>
        <v>56</v>
      </c>
      <c r="B60">
        <f t="shared" si="6"/>
        <v>0.9520000000000001</v>
      </c>
      <c r="C60">
        <f t="shared" si="4"/>
        <v>3.5199999999999996</v>
      </c>
      <c r="D60" s="1">
        <f t="shared" si="5"/>
        <v>1.6391820334978988</v>
      </c>
    </row>
    <row r="61" spans="1:4" ht="12.75">
      <c r="A61">
        <f t="shared" si="3"/>
        <v>57</v>
      </c>
      <c r="B61">
        <f t="shared" si="6"/>
        <v>0.9690000000000001</v>
      </c>
      <c r="C61">
        <f t="shared" si="4"/>
        <v>3.4399999999999995</v>
      </c>
      <c r="D61" s="1">
        <f t="shared" si="5"/>
        <v>1.7301810694366744</v>
      </c>
    </row>
    <row r="62" spans="1:4" ht="12.75">
      <c r="A62">
        <f t="shared" si="3"/>
        <v>58</v>
      </c>
      <c r="B62">
        <f t="shared" si="6"/>
        <v>0.9860000000000001</v>
      </c>
      <c r="C62">
        <f t="shared" si="4"/>
        <v>3.3599999999999994</v>
      </c>
      <c r="D62" s="1">
        <f t="shared" si="5"/>
        <v>1.82594143822175</v>
      </c>
    </row>
    <row r="63" spans="1:4" ht="12.75">
      <c r="A63">
        <f t="shared" si="3"/>
        <v>59</v>
      </c>
      <c r="B63">
        <f t="shared" si="6"/>
        <v>1.0030000000000001</v>
      </c>
      <c r="C63">
        <f t="shared" si="4"/>
        <v>3.2799999999999994</v>
      </c>
      <c r="D63" s="1">
        <f t="shared" si="5"/>
        <v>1.926712266563527</v>
      </c>
    </row>
    <row r="64" spans="1:4" ht="12.75">
      <c r="A64">
        <f t="shared" si="3"/>
        <v>60</v>
      </c>
      <c r="B64">
        <f t="shared" si="6"/>
        <v>1.02</v>
      </c>
      <c r="C64">
        <f t="shared" si="4"/>
        <v>3.2</v>
      </c>
      <c r="D64" s="1">
        <f t="shared" si="5"/>
        <v>2.0327557162026904</v>
      </c>
    </row>
    <row r="65" spans="1:4" ht="12.75">
      <c r="A65">
        <f t="shared" si="3"/>
        <v>61</v>
      </c>
      <c r="B65">
        <f t="shared" si="6"/>
        <v>1.0370000000000001</v>
      </c>
      <c r="C65">
        <f t="shared" si="4"/>
        <v>3.119999999999999</v>
      </c>
      <c r="D65" s="1">
        <f t="shared" si="5"/>
        <v>2.144347665940708</v>
      </c>
    </row>
    <row r="66" spans="1:4" ht="12.75">
      <c r="A66">
        <f t="shared" si="3"/>
        <v>62</v>
      </c>
      <c r="B66">
        <f t="shared" si="6"/>
        <v>1.054</v>
      </c>
      <c r="C66">
        <f t="shared" si="4"/>
        <v>3.04</v>
      </c>
      <c r="D66" s="1">
        <f t="shared" si="5"/>
        <v>2.26177842935613</v>
      </c>
    </row>
    <row r="67" spans="1:4" ht="12.75">
      <c r="A67">
        <f t="shared" si="3"/>
        <v>63</v>
      </c>
      <c r="B67">
        <f t="shared" si="6"/>
        <v>1.0710000000000002</v>
      </c>
      <c r="C67">
        <f t="shared" si="4"/>
        <v>2.959999999999999</v>
      </c>
      <c r="D67" s="1">
        <f t="shared" si="5"/>
        <v>2.385353510073905</v>
      </c>
    </row>
    <row r="68" spans="1:4" ht="12.75">
      <c r="A68">
        <f t="shared" si="3"/>
        <v>64</v>
      </c>
      <c r="B68">
        <f t="shared" si="6"/>
        <v>1.088</v>
      </c>
      <c r="C68">
        <f aca="true" t="shared" si="7" ref="C68:C99">I_k*(1-B68/U_o)</f>
        <v>2.88</v>
      </c>
      <c r="D68" s="1">
        <f aca="true" t="shared" si="8" ref="D68:D104">I_o*(EXP(k*B68)-1)</f>
        <v>2.5153943965525376</v>
      </c>
    </row>
    <row r="69" spans="1:4" ht="12.75">
      <c r="A69">
        <f t="shared" si="3"/>
        <v>65</v>
      </c>
      <c r="B69">
        <f aca="true" t="shared" si="9" ref="B69:B100">U_mini+DUi*A69</f>
        <v>1.105</v>
      </c>
      <c r="C69">
        <f t="shared" si="7"/>
        <v>2.8</v>
      </c>
      <c r="D69" s="1">
        <f t="shared" si="8"/>
        <v>2.6522393984568446</v>
      </c>
    </row>
    <row r="70" spans="1:4" ht="12.75">
      <c r="A70">
        <f aca="true" t="shared" si="10" ref="A70:A104">1+A69</f>
        <v>66</v>
      </c>
      <c r="B70">
        <f t="shared" si="9"/>
        <v>1.122</v>
      </c>
      <c r="C70">
        <f t="shared" si="7"/>
        <v>2.7199999999999998</v>
      </c>
      <c r="D70" s="1">
        <f t="shared" si="8"/>
        <v>2.796244526792133</v>
      </c>
    </row>
    <row r="71" spans="1:4" ht="12.75">
      <c r="A71">
        <f t="shared" si="10"/>
        <v>67</v>
      </c>
      <c r="B71">
        <f t="shared" si="9"/>
        <v>1.139</v>
      </c>
      <c r="C71">
        <f t="shared" si="7"/>
        <v>2.6399999999999997</v>
      </c>
      <c r="D71" s="1">
        <f t="shared" si="8"/>
        <v>2.947784420089539</v>
      </c>
    </row>
    <row r="72" spans="1:4" ht="12.75">
      <c r="A72">
        <f t="shared" si="10"/>
        <v>68</v>
      </c>
      <c r="B72">
        <f t="shared" si="9"/>
        <v>1.1560000000000001</v>
      </c>
      <c r="C72">
        <f t="shared" si="7"/>
        <v>2.5599999999999996</v>
      </c>
      <c r="D72" s="1">
        <f t="shared" si="8"/>
        <v>3.107253319052098</v>
      </c>
    </row>
    <row r="73" spans="1:4" ht="12.75">
      <c r="A73">
        <f t="shared" si="10"/>
        <v>69</v>
      </c>
      <c r="B73">
        <f t="shared" si="9"/>
        <v>1.173</v>
      </c>
      <c r="C73">
        <f t="shared" si="7"/>
        <v>2.4799999999999995</v>
      </c>
      <c r="D73" s="1">
        <f t="shared" si="8"/>
        <v>3.275066092197061</v>
      </c>
    </row>
    <row r="74" spans="1:4" ht="12.75">
      <c r="A74">
        <f t="shared" si="10"/>
        <v>70</v>
      </c>
      <c r="B74">
        <f t="shared" si="9"/>
        <v>1.1900000000000002</v>
      </c>
      <c r="C74">
        <f t="shared" si="7"/>
        <v>2.3999999999999995</v>
      </c>
      <c r="D74" s="1">
        <f t="shared" si="8"/>
        <v>3.4516593151628485</v>
      </c>
    </row>
    <row r="75" spans="1:4" ht="12.75">
      <c r="A75">
        <f t="shared" si="10"/>
        <v>71</v>
      </c>
      <c r="B75">
        <f t="shared" si="9"/>
        <v>1.207</v>
      </c>
      <c r="C75">
        <f t="shared" si="7"/>
        <v>2.3199999999999994</v>
      </c>
      <c r="D75" s="1">
        <f t="shared" si="8"/>
        <v>3.637492406488412</v>
      </c>
    </row>
    <row r="76" spans="1:4" ht="12.75">
      <c r="A76">
        <f t="shared" si="10"/>
        <v>72</v>
      </c>
      <c r="B76">
        <f t="shared" si="9"/>
        <v>1.2240000000000002</v>
      </c>
      <c r="C76">
        <f t="shared" si="7"/>
        <v>2.2399999999999993</v>
      </c>
      <c r="D76" s="1">
        <f t="shared" si="8"/>
        <v>3.8330488228198902</v>
      </c>
    </row>
    <row r="77" spans="1:4" ht="12.75">
      <c r="A77">
        <f t="shared" si="10"/>
        <v>73</v>
      </c>
      <c r="B77">
        <f t="shared" si="9"/>
        <v>1.241</v>
      </c>
      <c r="C77">
        <f t="shared" si="7"/>
        <v>2.1599999999999993</v>
      </c>
      <c r="D77" s="1">
        <f t="shared" si="8"/>
        <v>4.038837316653925</v>
      </c>
    </row>
    <row r="78" spans="1:4" ht="12.75">
      <c r="A78">
        <f t="shared" si="10"/>
        <v>74</v>
      </c>
      <c r="B78">
        <f t="shared" si="9"/>
        <v>1.258</v>
      </c>
      <c r="C78">
        <f t="shared" si="7"/>
        <v>2.08</v>
      </c>
      <c r="D78" s="1">
        <f t="shared" si="8"/>
        <v>4.2553932598897495</v>
      </c>
    </row>
    <row r="79" spans="1:4" ht="12.75">
      <c r="A79">
        <f t="shared" si="10"/>
        <v>75</v>
      </c>
      <c r="B79">
        <f t="shared" si="9"/>
        <v>1.2750000000000001</v>
      </c>
      <c r="C79">
        <f t="shared" si="7"/>
        <v>1.9999999999999991</v>
      </c>
      <c r="D79" s="1">
        <f t="shared" si="8"/>
        <v>4.483280036633348</v>
      </c>
    </row>
    <row r="80" spans="1:4" ht="12.75">
      <c r="A80">
        <f t="shared" si="10"/>
        <v>76</v>
      </c>
      <c r="B80">
        <f t="shared" si="9"/>
        <v>1.292</v>
      </c>
      <c r="C80">
        <f t="shared" si="7"/>
        <v>1.92</v>
      </c>
      <c r="D80" s="1">
        <f t="shared" si="8"/>
        <v>4.723090508877154</v>
      </c>
    </row>
    <row r="81" spans="1:4" ht="12.75">
      <c r="A81">
        <f t="shared" si="10"/>
        <v>77</v>
      </c>
      <c r="B81">
        <f t="shared" si="9"/>
        <v>1.3090000000000002</v>
      </c>
      <c r="C81">
        <f t="shared" si="7"/>
        <v>1.839999999999999</v>
      </c>
      <c r="D81" s="1">
        <f t="shared" si="8"/>
        <v>4.975448558868368</v>
      </c>
    </row>
    <row r="82" spans="1:4" ht="12.75">
      <c r="A82">
        <f t="shared" si="10"/>
        <v>78</v>
      </c>
      <c r="B82">
        <f t="shared" si="9"/>
        <v>1.326</v>
      </c>
      <c r="C82">
        <f t="shared" si="7"/>
        <v>1.7599999999999998</v>
      </c>
      <c r="D82" s="1">
        <f t="shared" si="8"/>
        <v>5.241010712178427</v>
      </c>
    </row>
    <row r="83" spans="1:4" ht="12.75">
      <c r="A83">
        <f t="shared" si="10"/>
        <v>79</v>
      </c>
      <c r="B83">
        <f t="shared" si="9"/>
        <v>1.3430000000000002</v>
      </c>
      <c r="C83">
        <f t="shared" si="7"/>
        <v>1.6799999999999988</v>
      </c>
      <c r="D83" s="1">
        <f t="shared" si="8"/>
        <v>5.52046784569619</v>
      </c>
    </row>
    <row r="84" spans="1:4" ht="12.75">
      <c r="A84">
        <f t="shared" si="10"/>
        <v>80</v>
      </c>
      <c r="B84">
        <f t="shared" si="9"/>
        <v>1.36</v>
      </c>
      <c r="C84">
        <f t="shared" si="7"/>
        <v>1.5999999999999996</v>
      </c>
      <c r="D84" s="1">
        <f t="shared" si="8"/>
        <v>5.814546984988227</v>
      </c>
    </row>
    <row r="85" spans="1:4" ht="12.75">
      <c r="A85">
        <f t="shared" si="10"/>
        <v>81</v>
      </c>
      <c r="B85">
        <f t="shared" si="9"/>
        <v>1.377</v>
      </c>
      <c r="C85">
        <f t="shared" si="7"/>
        <v>1.5199999999999996</v>
      </c>
      <c r="D85" s="1">
        <f t="shared" si="8"/>
        <v>6.124013195702262</v>
      </c>
    </row>
    <row r="86" spans="1:4" ht="12.75">
      <c r="A86">
        <f t="shared" si="10"/>
        <v>82</v>
      </c>
      <c r="B86">
        <f t="shared" si="9"/>
        <v>1.3940000000000001</v>
      </c>
      <c r="C86">
        <f t="shared" si="7"/>
        <v>1.4399999999999995</v>
      </c>
      <c r="D86" s="1">
        <f t="shared" si="8"/>
        <v>6.449671573934246</v>
      </c>
    </row>
    <row r="87" spans="1:4" ht="12.75">
      <c r="A87">
        <f t="shared" si="10"/>
        <v>83</v>
      </c>
      <c r="B87">
        <f t="shared" si="9"/>
        <v>1.411</v>
      </c>
      <c r="C87">
        <f t="shared" si="7"/>
        <v>1.3599999999999994</v>
      </c>
      <c r="D87" s="1">
        <f t="shared" si="8"/>
        <v>6.792369340737243</v>
      </c>
    </row>
    <row r="88" spans="1:4" ht="12.75">
      <c r="A88">
        <f t="shared" si="10"/>
        <v>84</v>
      </c>
      <c r="B88">
        <f t="shared" si="9"/>
        <v>1.4280000000000002</v>
      </c>
      <c r="C88">
        <f t="shared" si="7"/>
        <v>1.2799999999999994</v>
      </c>
      <c r="D88" s="1">
        <f t="shared" si="8"/>
        <v>7.1529980462210645</v>
      </c>
    </row>
    <row r="89" spans="1:4" ht="12.75">
      <c r="A89">
        <f t="shared" si="10"/>
        <v>85</v>
      </c>
      <c r="B89">
        <f t="shared" si="9"/>
        <v>1.445</v>
      </c>
      <c r="C89">
        <f t="shared" si="7"/>
        <v>1.1999999999999993</v>
      </c>
      <c r="D89" s="1">
        <f t="shared" si="8"/>
        <v>7.53249588897677</v>
      </c>
    </row>
    <row r="90" spans="1:4" ht="12.75">
      <c r="A90">
        <f t="shared" si="10"/>
        <v>86</v>
      </c>
      <c r="B90">
        <f t="shared" si="9"/>
        <v>1.4620000000000002</v>
      </c>
      <c r="C90">
        <f t="shared" si="7"/>
        <v>1.1199999999999992</v>
      </c>
      <c r="D90" s="1">
        <f t="shared" si="8"/>
        <v>7.931850156860204</v>
      </c>
    </row>
    <row r="91" spans="1:4" ht="12.75">
      <c r="A91">
        <f t="shared" si="10"/>
        <v>87</v>
      </c>
      <c r="B91">
        <f t="shared" si="9"/>
        <v>1.479</v>
      </c>
      <c r="C91">
        <f t="shared" si="7"/>
        <v>1.0399999999999991</v>
      </c>
      <c r="D91" s="1">
        <f t="shared" si="8"/>
        <v>8.352099795484278</v>
      </c>
    </row>
    <row r="92" spans="1:4" ht="12.75">
      <c r="A92">
        <f t="shared" si="10"/>
        <v>88</v>
      </c>
      <c r="B92">
        <f t="shared" si="9"/>
        <v>1.496</v>
      </c>
      <c r="C92">
        <f t="shared" si="7"/>
        <v>0.96</v>
      </c>
      <c r="D92" s="1">
        <f t="shared" si="8"/>
        <v>8.794338111102386</v>
      </c>
    </row>
    <row r="93" spans="1:4" ht="12.75">
      <c r="A93">
        <f t="shared" si="10"/>
        <v>89</v>
      </c>
      <c r="B93">
        <f t="shared" si="9"/>
        <v>1.5130000000000001</v>
      </c>
      <c r="C93">
        <f t="shared" si="7"/>
        <v>0.879999999999999</v>
      </c>
      <c r="D93" s="1">
        <f t="shared" si="8"/>
        <v>9.25971561491434</v>
      </c>
    </row>
    <row r="94" spans="1:4" ht="12.75">
      <c r="A94">
        <f t="shared" si="10"/>
        <v>90</v>
      </c>
      <c r="B94">
        <f t="shared" si="9"/>
        <v>1.53</v>
      </c>
      <c r="C94">
        <f t="shared" si="7"/>
        <v>0.7999999999999998</v>
      </c>
      <c r="D94" s="1">
        <f t="shared" si="8"/>
        <v>9.749443016194633</v>
      </c>
    </row>
    <row r="95" spans="1:4" ht="12.75">
      <c r="A95">
        <f t="shared" si="10"/>
        <v>91</v>
      </c>
      <c r="B95">
        <f t="shared" si="9"/>
        <v>1.5470000000000002</v>
      </c>
      <c r="C95">
        <f t="shared" si="7"/>
        <v>0.7199999999999989</v>
      </c>
      <c r="D95" s="1">
        <f t="shared" si="8"/>
        <v>10.264794372029982</v>
      </c>
    </row>
    <row r="96" spans="1:4" ht="12.75">
      <c r="A96">
        <f t="shared" si="10"/>
        <v>92</v>
      </c>
      <c r="B96">
        <f t="shared" si="9"/>
        <v>1.564</v>
      </c>
      <c r="C96">
        <f t="shared" si="7"/>
        <v>0.6399999999999997</v>
      </c>
      <c r="D96" s="1">
        <f t="shared" si="8"/>
        <v>10.807110401860063</v>
      </c>
    </row>
    <row r="97" spans="1:4" ht="12.75">
      <c r="A97">
        <f t="shared" si="10"/>
        <v>93</v>
      </c>
      <c r="B97">
        <f t="shared" si="9"/>
        <v>1.5810000000000002</v>
      </c>
      <c r="C97">
        <f t="shared" si="7"/>
        <v>0.5599999999999987</v>
      </c>
      <c r="D97" s="1">
        <f t="shared" si="8"/>
        <v>11.377801975444712</v>
      </c>
    </row>
    <row r="98" spans="1:4" ht="12.75">
      <c r="A98">
        <f t="shared" si="10"/>
        <v>94</v>
      </c>
      <c r="B98">
        <f t="shared" si="9"/>
        <v>1.598</v>
      </c>
      <c r="C98">
        <f t="shared" si="7"/>
        <v>0.47999999999999954</v>
      </c>
      <c r="D98" s="1">
        <f t="shared" si="8"/>
        <v>11.978353783331654</v>
      </c>
    </row>
    <row r="99" spans="1:4" ht="12.75">
      <c r="A99">
        <f t="shared" si="10"/>
        <v>95</v>
      </c>
      <c r="B99">
        <f t="shared" si="9"/>
        <v>1.6150000000000002</v>
      </c>
      <c r="C99">
        <f t="shared" si="7"/>
        <v>0.3999999999999986</v>
      </c>
      <c r="D99" s="1">
        <f t="shared" si="8"/>
        <v>12.6103281993737</v>
      </c>
    </row>
    <row r="100" spans="1:4" ht="12.75">
      <c r="A100">
        <f t="shared" si="10"/>
        <v>96</v>
      </c>
      <c r="B100">
        <f t="shared" si="9"/>
        <v>1.6320000000000001</v>
      </c>
      <c r="C100">
        <f>I_k*(1-B100/U_o)</f>
        <v>0.3199999999999994</v>
      </c>
      <c r="D100" s="1">
        <f t="shared" si="8"/>
        <v>13.27536934534403</v>
      </c>
    </row>
    <row r="101" spans="1:4" ht="12.75">
      <c r="A101">
        <f t="shared" si="10"/>
        <v>97</v>
      </c>
      <c r="B101">
        <f>U_mini+DUi*A101</f>
        <v>1.649</v>
      </c>
      <c r="C101">
        <f>I_k*(1-B101/U_o)</f>
        <v>0.23999999999999932</v>
      </c>
      <c r="D101" s="1">
        <f t="shared" si="8"/>
        <v>13.975207368223892</v>
      </c>
    </row>
    <row r="102" spans="1:4" ht="12.75">
      <c r="A102">
        <f t="shared" si="10"/>
        <v>98</v>
      </c>
      <c r="B102">
        <f>U_mini+DUi*A102</f>
        <v>1.6660000000000001</v>
      </c>
      <c r="C102">
        <f>I_k*(1-B102/U_o)</f>
        <v>0.15999999999999925</v>
      </c>
      <c r="D102" s="1">
        <f t="shared" si="8"/>
        <v>14.71166294129044</v>
      </c>
    </row>
    <row r="103" spans="1:4" ht="12.75">
      <c r="A103">
        <f t="shared" si="10"/>
        <v>99</v>
      </c>
      <c r="B103">
        <f>U_mini+DUi*A103</f>
        <v>1.683</v>
      </c>
      <c r="C103">
        <f>I_k*(1-B103/U_o)</f>
        <v>0.07999999999999918</v>
      </c>
      <c r="D103" s="1">
        <f t="shared" si="8"/>
        <v>15.486652000714367</v>
      </c>
    </row>
    <row r="104" spans="1:4" ht="12.75">
      <c r="A104">
        <f t="shared" si="10"/>
        <v>100</v>
      </c>
      <c r="B104">
        <f>U_mini+DUi*A104</f>
        <v>1.7000000000000002</v>
      </c>
      <c r="C104">
        <f>I_k*(1-B104/U_o)</f>
        <v>-1.7763568394002505E-15</v>
      </c>
      <c r="D104" s="1">
        <f t="shared" si="8"/>
        <v>16.302190729990183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4"/>
  <sheetViews>
    <sheetView workbookViewId="0" topLeftCell="B1">
      <selection activeCell="M8" sqref="M8"/>
    </sheetView>
  </sheetViews>
  <sheetFormatPr defaultColWidth="9.140625" defaultRowHeight="12.75"/>
  <cols>
    <col min="4" max="4" width="12.421875" style="0" bestFit="1" customWidth="1"/>
  </cols>
  <sheetData>
    <row r="1" spans="2:3" ht="12.75">
      <c r="B1" s="4" t="s">
        <v>9</v>
      </c>
      <c r="C1">
        <f>1.15*(U_o)/100</f>
        <v>0.019549999999999998</v>
      </c>
    </row>
    <row r="3" spans="2:4" s="1" customFormat="1" ht="12.75">
      <c r="B3" s="1" t="s">
        <v>1</v>
      </c>
      <c r="C3" s="1" t="s">
        <v>3</v>
      </c>
      <c r="D3" s="1" t="s">
        <v>4</v>
      </c>
    </row>
    <row r="4" spans="1:4" s="1" customFormat="1" ht="12.75">
      <c r="A4" s="4">
        <v>0</v>
      </c>
      <c r="B4">
        <v>0</v>
      </c>
      <c r="C4">
        <f aca="true" t="shared" si="0" ref="C4:C35">I_k*(1-B4/U_o)</f>
        <v>8</v>
      </c>
      <c r="D4" s="1">
        <f aca="true" t="shared" si="1" ref="D4:D35">I_o*(EXP(k*B4)-1)</f>
        <v>0</v>
      </c>
    </row>
    <row r="5" spans="1:4" ht="12.75">
      <c r="A5">
        <f>1+A4</f>
        <v>1</v>
      </c>
      <c r="B5">
        <f>$C$1*A5</f>
        <v>0.019549999999999998</v>
      </c>
      <c r="C5">
        <f t="shared" si="0"/>
        <v>7.908</v>
      </c>
      <c r="D5" s="1">
        <f t="shared" si="1"/>
        <v>0.006040403437080389</v>
      </c>
    </row>
    <row r="6" spans="1:4" ht="12.75">
      <c r="A6">
        <f aca="true" t="shared" si="2" ref="A6:A69">1+A5</f>
        <v>2</v>
      </c>
      <c r="B6">
        <f aca="true" t="shared" si="3" ref="B6:B69">$C$1*A6</f>
        <v>0.039099999999999996</v>
      </c>
      <c r="C6">
        <f t="shared" si="0"/>
        <v>7.816</v>
      </c>
      <c r="D6" s="1">
        <f t="shared" si="1"/>
        <v>0.012445671610987731</v>
      </c>
    </row>
    <row r="7" spans="1:4" ht="12.75">
      <c r="A7">
        <f t="shared" si="2"/>
        <v>3</v>
      </c>
      <c r="B7">
        <f t="shared" si="3"/>
        <v>0.058649999999999994</v>
      </c>
      <c r="C7">
        <f t="shared" si="0"/>
        <v>7.724</v>
      </c>
      <c r="D7" s="1">
        <f t="shared" si="1"/>
        <v>0.019237843823825963</v>
      </c>
    </row>
    <row r="8" spans="1:4" ht="12.75">
      <c r="A8">
        <f t="shared" si="2"/>
        <v>4</v>
      </c>
      <c r="B8">
        <f t="shared" si="3"/>
        <v>0.07819999999999999</v>
      </c>
      <c r="C8">
        <f t="shared" si="0"/>
        <v>7.632</v>
      </c>
      <c r="D8" s="1">
        <f t="shared" si="1"/>
        <v>0.026440290640460898</v>
      </c>
    </row>
    <row r="9" spans="1:4" ht="12.75">
      <c r="A9">
        <f t="shared" si="2"/>
        <v>5</v>
      </c>
      <c r="B9">
        <f t="shared" si="3"/>
        <v>0.09774999999999999</v>
      </c>
      <c r="C9">
        <f t="shared" si="0"/>
        <v>7.54</v>
      </c>
      <c r="D9" s="1">
        <f t="shared" si="1"/>
        <v>0.034077794302161755</v>
      </c>
    </row>
    <row r="10" spans="1:4" ht="12.75">
      <c r="A10">
        <f t="shared" si="2"/>
        <v>6</v>
      </c>
      <c r="B10">
        <f t="shared" si="3"/>
        <v>0.11729999999999999</v>
      </c>
      <c r="C10">
        <f t="shared" si="0"/>
        <v>7.448</v>
      </c>
      <c r="D10" s="1">
        <f t="shared" si="1"/>
        <v>0.042176633997551116</v>
      </c>
    </row>
    <row r="11" spans="1:4" ht="12.75">
      <c r="A11">
        <f t="shared" si="2"/>
        <v>7</v>
      </c>
      <c r="B11">
        <f t="shared" si="3"/>
        <v>0.13684999999999997</v>
      </c>
      <c r="C11">
        <f t="shared" si="0"/>
        <v>7.356</v>
      </c>
      <c r="D11" s="1">
        <f t="shared" si="1"/>
        <v>0.0507646762842644</v>
      </c>
    </row>
    <row r="12" spans="1:4" ht="12.75">
      <c r="A12">
        <f t="shared" si="2"/>
        <v>8</v>
      </c>
      <c r="B12">
        <f t="shared" si="3"/>
        <v>0.15639999999999998</v>
      </c>
      <c r="C12">
        <f t="shared" si="0"/>
        <v>7.264</v>
      </c>
      <c r="D12" s="1">
        <f t="shared" si="1"/>
        <v>0.059871470972442255</v>
      </c>
    </row>
    <row r="13" spans="1:4" ht="12.75">
      <c r="A13">
        <f t="shared" si="2"/>
        <v>9</v>
      </c>
      <c r="B13">
        <f t="shared" si="3"/>
        <v>0.17595</v>
      </c>
      <c r="C13">
        <f t="shared" si="0"/>
        <v>7.172</v>
      </c>
      <c r="D13" s="1">
        <f t="shared" si="1"/>
        <v>0.06952835279997265</v>
      </c>
    </row>
    <row r="14" spans="1:4" ht="12.75">
      <c r="A14">
        <f t="shared" si="2"/>
        <v>10</v>
      </c>
      <c r="B14">
        <f t="shared" si="3"/>
        <v>0.19549999999999998</v>
      </c>
      <c r="C14">
        <f t="shared" si="0"/>
        <v>7.08</v>
      </c>
      <c r="D14" s="1">
        <f t="shared" si="1"/>
        <v>0.07976854924932797</v>
      </c>
    </row>
    <row r="15" spans="1:4" ht="12.75">
      <c r="A15">
        <f t="shared" si="2"/>
        <v>11</v>
      </c>
      <c r="B15">
        <f t="shared" si="3"/>
        <v>0.21504999999999996</v>
      </c>
      <c r="C15">
        <f t="shared" si="0"/>
        <v>6.988</v>
      </c>
      <c r="D15" s="1">
        <f t="shared" si="1"/>
        <v>0.09062729487697395</v>
      </c>
    </row>
    <row r="16" spans="1:4" ht="12.75">
      <c r="A16">
        <f t="shared" si="2"/>
        <v>12</v>
      </c>
      <c r="B16">
        <f t="shared" si="3"/>
        <v>0.23459999999999998</v>
      </c>
      <c r="C16">
        <f t="shared" si="0"/>
        <v>6.896</v>
      </c>
      <c r="D16" s="1">
        <f t="shared" si="1"/>
        <v>0.1021419525487361</v>
      </c>
    </row>
    <row r="17" spans="1:4" ht="12.75">
      <c r="A17">
        <f t="shared" si="2"/>
        <v>13</v>
      </c>
      <c r="B17">
        <f t="shared" si="3"/>
        <v>0.25415</v>
      </c>
      <c r="C17">
        <f t="shared" si="0"/>
        <v>6.804</v>
      </c>
      <c r="D17" s="1">
        <f t="shared" si="1"/>
        <v>0.11435214199827137</v>
      </c>
    </row>
    <row r="18" spans="1:4" ht="12.75">
      <c r="A18">
        <f t="shared" si="2"/>
        <v>14</v>
      </c>
      <c r="B18">
        <f t="shared" si="3"/>
        <v>0.27369999999999994</v>
      </c>
      <c r="C18">
        <f t="shared" si="0"/>
        <v>6.712</v>
      </c>
      <c r="D18" s="1">
        <f t="shared" si="1"/>
        <v>0.1272998761509904</v>
      </c>
    </row>
    <row r="19" spans="1:4" ht="12.75">
      <c r="A19">
        <f t="shared" si="2"/>
        <v>15</v>
      </c>
      <c r="B19">
        <f t="shared" si="3"/>
        <v>0.29324999999999996</v>
      </c>
      <c r="C19">
        <f t="shared" si="0"/>
        <v>6.62</v>
      </c>
      <c r="D19" s="1">
        <f t="shared" si="1"/>
        <v>0.1410297056824943</v>
      </c>
    </row>
    <row r="20" spans="1:4" ht="12.75">
      <c r="A20">
        <f t="shared" si="2"/>
        <v>16</v>
      </c>
      <c r="B20">
        <f t="shared" si="3"/>
        <v>0.31279999999999997</v>
      </c>
      <c r="C20">
        <f t="shared" si="0"/>
        <v>6.5280000000000005</v>
      </c>
      <c r="D20" s="1">
        <f t="shared" si="1"/>
        <v>0.1555888723089245</v>
      </c>
    </row>
    <row r="21" spans="1:4" ht="12.75">
      <c r="A21">
        <f t="shared" si="2"/>
        <v>17</v>
      </c>
      <c r="B21">
        <f t="shared" si="3"/>
        <v>0.33235</v>
      </c>
      <c r="C21">
        <f t="shared" si="0"/>
        <v>6.436</v>
      </c>
      <c r="D21" s="1">
        <f t="shared" si="1"/>
        <v>0.1710274713366678</v>
      </c>
    </row>
    <row r="22" spans="1:4" ht="12.75">
      <c r="A22">
        <f t="shared" si="2"/>
        <v>18</v>
      </c>
      <c r="B22">
        <f t="shared" si="3"/>
        <v>0.3519</v>
      </c>
      <c r="C22">
        <f t="shared" si="0"/>
        <v>6.344</v>
      </c>
      <c r="D22" s="1">
        <f t="shared" si="1"/>
        <v>0.18739862403071994</v>
      </c>
    </row>
    <row r="23" spans="1:4" ht="12.75">
      <c r="A23">
        <f t="shared" si="2"/>
        <v>19</v>
      </c>
      <c r="B23">
        <f t="shared" si="3"/>
        <v>0.37144999999999995</v>
      </c>
      <c r="C23">
        <f t="shared" si="0"/>
        <v>6.252000000000001</v>
      </c>
      <c r="D23" s="1">
        <f t="shared" si="1"/>
        <v>0.20475866039479335</v>
      </c>
    </row>
    <row r="24" spans="1:4" ht="12.75">
      <c r="A24">
        <f t="shared" si="2"/>
        <v>20</v>
      </c>
      <c r="B24">
        <f t="shared" si="3"/>
        <v>0.39099999999999996</v>
      </c>
      <c r="C24">
        <f t="shared" si="0"/>
        <v>6.16</v>
      </c>
      <c r="D24" s="1">
        <f t="shared" si="1"/>
        <v>0.2231673129920806</v>
      </c>
    </row>
    <row r="25" spans="1:4" ht="12.75">
      <c r="A25">
        <f t="shared" si="2"/>
        <v>21</v>
      </c>
      <c r="B25">
        <f t="shared" si="3"/>
        <v>0.41054999999999997</v>
      </c>
      <c r="C25">
        <f t="shared" si="0"/>
        <v>6.068</v>
      </c>
      <c r="D25" s="1">
        <f t="shared" si="1"/>
        <v>0.24268792247357462</v>
      </c>
    </row>
    <row r="26" spans="1:4" ht="12.75">
      <c r="A26">
        <f t="shared" si="2"/>
        <v>22</v>
      </c>
      <c r="B26">
        <f t="shared" si="3"/>
        <v>0.4300999999999999</v>
      </c>
      <c r="C26">
        <f t="shared" si="0"/>
        <v>5.976000000000001</v>
      </c>
      <c r="D26" s="1">
        <f t="shared" si="1"/>
        <v>0.2633876555211278</v>
      </c>
    </row>
    <row r="27" spans="1:4" ht="12.75">
      <c r="A27">
        <f t="shared" si="2"/>
        <v>23</v>
      </c>
      <c r="B27">
        <f t="shared" si="3"/>
        <v>0.44964999999999994</v>
      </c>
      <c r="C27">
        <f t="shared" si="0"/>
        <v>5.884</v>
      </c>
      <c r="D27" s="1">
        <f t="shared" si="1"/>
        <v>0.28533773595515194</v>
      </c>
    </row>
    <row r="28" spans="1:4" ht="12.75">
      <c r="A28">
        <f t="shared" si="2"/>
        <v>24</v>
      </c>
      <c r="B28">
        <f t="shared" si="3"/>
        <v>0.46919999999999995</v>
      </c>
      <c r="C28">
        <f t="shared" si="0"/>
        <v>5.792</v>
      </c>
      <c r="D28" s="1">
        <f t="shared" si="1"/>
        <v>0.30861368980215476</v>
      </c>
    </row>
    <row r="29" spans="1:4" ht="12.75">
      <c r="A29">
        <f t="shared" si="2"/>
        <v>25</v>
      </c>
      <c r="B29">
        <f t="shared" si="3"/>
        <v>0.48874999999999996</v>
      </c>
      <c r="C29">
        <f t="shared" si="0"/>
        <v>5.7</v>
      </c>
      <c r="D29" s="1">
        <f t="shared" si="1"/>
        <v>0.33329560516534507</v>
      </c>
    </row>
    <row r="30" spans="1:4" ht="12.75">
      <c r="A30">
        <f t="shared" si="2"/>
        <v>26</v>
      </c>
      <c r="B30">
        <f t="shared" si="3"/>
        <v>0.5083</v>
      </c>
      <c r="C30">
        <f t="shared" si="0"/>
        <v>5.6080000000000005</v>
      </c>
      <c r="D30" s="1">
        <f t="shared" si="1"/>
        <v>0.35946840779247097</v>
      </c>
    </row>
    <row r="31" spans="1:4" ht="12.75">
      <c r="A31">
        <f t="shared" si="2"/>
        <v>27</v>
      </c>
      <c r="B31">
        <f t="shared" si="3"/>
        <v>0.5278499999999999</v>
      </c>
      <c r="C31">
        <f t="shared" si="0"/>
        <v>5.516</v>
      </c>
      <c r="D31" s="1">
        <f t="shared" si="1"/>
        <v>0.38722215328906584</v>
      </c>
    </row>
    <row r="32" spans="1:4" ht="12.75">
      <c r="A32">
        <f t="shared" si="2"/>
        <v>28</v>
      </c>
      <c r="B32">
        <f t="shared" si="3"/>
        <v>0.5473999999999999</v>
      </c>
      <c r="C32">
        <f t="shared" si="0"/>
        <v>5.424</v>
      </c>
      <c r="D32" s="1">
        <f t="shared" si="1"/>
        <v>0.41665233698255566</v>
      </c>
    </row>
    <row r="33" spans="1:4" ht="12.75">
      <c r="A33">
        <f t="shared" si="2"/>
        <v>29</v>
      </c>
      <c r="B33">
        <f t="shared" si="3"/>
        <v>0.56695</v>
      </c>
      <c r="C33">
        <f t="shared" si="0"/>
        <v>5.332000000000001</v>
      </c>
      <c r="D33" s="1">
        <f t="shared" si="1"/>
        <v>0.4478602225034064</v>
      </c>
    </row>
    <row r="34" spans="1:4" ht="12.75">
      <c r="A34">
        <f t="shared" si="2"/>
        <v>30</v>
      </c>
      <c r="B34">
        <f t="shared" si="3"/>
        <v>0.5864999999999999</v>
      </c>
      <c r="C34">
        <f t="shared" si="0"/>
        <v>5.24</v>
      </c>
      <c r="D34" s="1">
        <f t="shared" si="1"/>
        <v>0.4809531902138982</v>
      </c>
    </row>
    <row r="35" spans="1:4" ht="12.75">
      <c r="A35">
        <f t="shared" si="2"/>
        <v>31</v>
      </c>
      <c r="B35">
        <f t="shared" si="3"/>
        <v>0.60605</v>
      </c>
      <c r="C35">
        <f t="shared" si="0"/>
        <v>5.148</v>
      </c>
      <c r="D35" s="1">
        <f t="shared" si="1"/>
        <v>0.516045106683407</v>
      </c>
    </row>
    <row r="36" spans="1:4" ht="12.75">
      <c r="A36">
        <f t="shared" si="2"/>
        <v>32</v>
      </c>
      <c r="B36">
        <f t="shared" si="3"/>
        <v>0.6255999999999999</v>
      </c>
      <c r="C36">
        <f aca="true" t="shared" si="4" ref="C36:C67">I_k*(1-B36/U_o)</f>
        <v>5.056</v>
      </c>
      <c r="D36" s="1">
        <f aca="true" t="shared" si="5" ref="D36:D67">I_o*(EXP(k*B36)-1)</f>
        <v>0.553256716481477</v>
      </c>
    </row>
    <row r="37" spans="1:4" ht="12.75">
      <c r="A37">
        <f t="shared" si="2"/>
        <v>33</v>
      </c>
      <c r="B37">
        <f t="shared" si="3"/>
        <v>0.6451499999999999</v>
      </c>
      <c r="C37">
        <f t="shared" si="4"/>
        <v>4.964</v>
      </c>
      <c r="D37" s="1">
        <f t="shared" si="5"/>
        <v>0.5927160576367826</v>
      </c>
    </row>
    <row r="38" spans="1:4" ht="12.75">
      <c r="A38">
        <f t="shared" si="2"/>
        <v>34</v>
      </c>
      <c r="B38">
        <f t="shared" si="3"/>
        <v>0.6647</v>
      </c>
      <c r="C38">
        <f t="shared" si="4"/>
        <v>4.872</v>
      </c>
      <c r="D38" s="1">
        <f t="shared" si="5"/>
        <v>0.6345589021914829</v>
      </c>
    </row>
    <row r="39" spans="1:4" ht="12.75">
      <c r="A39">
        <f t="shared" si="2"/>
        <v>35</v>
      </c>
      <c r="B39">
        <f t="shared" si="3"/>
        <v>0.6842499999999999</v>
      </c>
      <c r="C39">
        <f t="shared" si="4"/>
        <v>4.78</v>
      </c>
      <c r="D39" s="1">
        <f t="shared" si="5"/>
        <v>0.678929223366837</v>
      </c>
    </row>
    <row r="40" spans="1:4" ht="12.75">
      <c r="A40">
        <f t="shared" si="2"/>
        <v>36</v>
      </c>
      <c r="B40">
        <f t="shared" si="3"/>
        <v>0.7038</v>
      </c>
      <c r="C40">
        <f t="shared" si="4"/>
        <v>4.688000000000001</v>
      </c>
      <c r="D40" s="1">
        <f t="shared" si="5"/>
        <v>0.7259796909475112</v>
      </c>
    </row>
    <row r="41" spans="1:4" ht="12.75">
      <c r="A41">
        <f t="shared" si="2"/>
        <v>37</v>
      </c>
      <c r="B41">
        <f t="shared" si="3"/>
        <v>0.7233499999999999</v>
      </c>
      <c r="C41">
        <f t="shared" si="4"/>
        <v>4.596</v>
      </c>
      <c r="D41" s="1">
        <f t="shared" si="5"/>
        <v>0.7758721965890909</v>
      </c>
    </row>
    <row r="42" spans="1:4" ht="12.75">
      <c r="A42">
        <f t="shared" si="2"/>
        <v>38</v>
      </c>
      <c r="B42">
        <f t="shared" si="3"/>
        <v>0.7428999999999999</v>
      </c>
      <c r="C42">
        <f t="shared" si="4"/>
        <v>4.5040000000000004</v>
      </c>
      <c r="D42" s="1">
        <f t="shared" si="5"/>
        <v>0.8287784108562898</v>
      </c>
    </row>
    <row r="43" spans="1:4" ht="12.75">
      <c r="A43">
        <f t="shared" si="2"/>
        <v>39</v>
      </c>
      <c r="B43">
        <f t="shared" si="3"/>
        <v>0.76245</v>
      </c>
      <c r="C43">
        <f t="shared" si="4"/>
        <v>4.412</v>
      </c>
      <c r="D43" s="1">
        <f t="shared" si="5"/>
        <v>0.884880373908514</v>
      </c>
    </row>
    <row r="44" spans="1:4" ht="12.75">
      <c r="A44">
        <f t="shared" si="2"/>
        <v>40</v>
      </c>
      <c r="B44">
        <f t="shared" si="3"/>
        <v>0.7819999999999999</v>
      </c>
      <c r="C44">
        <f t="shared" si="4"/>
        <v>4.32</v>
      </c>
      <c r="D44" s="1">
        <f t="shared" si="5"/>
        <v>0.9443711218652139</v>
      </c>
    </row>
    <row r="45" spans="1:4" ht="12.75">
      <c r="A45">
        <f t="shared" si="2"/>
        <v>41</v>
      </c>
      <c r="B45">
        <f t="shared" si="3"/>
        <v>0.8015499999999999</v>
      </c>
      <c r="C45">
        <f t="shared" si="4"/>
        <v>4.228000000000001</v>
      </c>
      <c r="D45" s="1">
        <f t="shared" si="5"/>
        <v>1.0074553510062354</v>
      </c>
    </row>
    <row r="46" spans="1:4" ht="12.75">
      <c r="A46">
        <f t="shared" si="2"/>
        <v>42</v>
      </c>
      <c r="B46">
        <f t="shared" si="3"/>
        <v>0.8210999999999999</v>
      </c>
      <c r="C46">
        <f t="shared" si="4"/>
        <v>4.136</v>
      </c>
      <c r="D46" s="1">
        <f t="shared" si="5"/>
        <v>1.0743501220925469</v>
      </c>
    </row>
    <row r="47" spans="1:4" ht="12.75">
      <c r="A47">
        <f t="shared" si="2"/>
        <v>43</v>
      </c>
      <c r="B47">
        <f t="shared" si="3"/>
        <v>0.8406499999999999</v>
      </c>
      <c r="C47">
        <f t="shared" si="4"/>
        <v>4.0440000000000005</v>
      </c>
      <c r="D47" s="1">
        <f t="shared" si="5"/>
        <v>1.1452856072307827</v>
      </c>
    </row>
    <row r="48" spans="1:4" ht="12.75">
      <c r="A48">
        <f t="shared" si="2"/>
        <v>44</v>
      </c>
      <c r="B48">
        <f t="shared" si="3"/>
        <v>0.8601999999999999</v>
      </c>
      <c r="C48">
        <f t="shared" si="4"/>
        <v>3.952000000000001</v>
      </c>
      <c r="D48" s="1">
        <f t="shared" si="5"/>
        <v>1.2205058818514185</v>
      </c>
    </row>
    <row r="49" spans="1:4" ht="12.75">
      <c r="A49">
        <f t="shared" si="2"/>
        <v>45</v>
      </c>
      <c r="B49">
        <f t="shared" si="3"/>
        <v>0.8797499999999999</v>
      </c>
      <c r="C49">
        <f t="shared" si="4"/>
        <v>3.8600000000000003</v>
      </c>
      <c r="D49" s="1">
        <f t="shared" si="5"/>
        <v>1.3002697645256205</v>
      </c>
    </row>
    <row r="50" spans="1:4" ht="12.75">
      <c r="A50">
        <f t="shared" si="2"/>
        <v>46</v>
      </c>
      <c r="B50">
        <f t="shared" si="3"/>
        <v>0.8992999999999999</v>
      </c>
      <c r="C50">
        <f t="shared" si="4"/>
        <v>3.7680000000000007</v>
      </c>
      <c r="D50" s="1">
        <f t="shared" si="5"/>
        <v>1.3848517075104239</v>
      </c>
    </row>
    <row r="51" spans="1:4" ht="12.75">
      <c r="A51">
        <f t="shared" si="2"/>
        <v>47</v>
      </c>
      <c r="B51">
        <f t="shared" si="3"/>
        <v>0.91885</v>
      </c>
      <c r="C51">
        <f t="shared" si="4"/>
        <v>3.676</v>
      </c>
      <c r="D51" s="1">
        <f t="shared" si="5"/>
        <v>1.4745427410864307</v>
      </c>
    </row>
    <row r="52" spans="1:4" ht="12.75">
      <c r="A52">
        <f t="shared" si="2"/>
        <v>48</v>
      </c>
      <c r="B52">
        <f t="shared" si="3"/>
        <v>0.9383999999999999</v>
      </c>
      <c r="C52">
        <f t="shared" si="4"/>
        <v>3.5840000000000005</v>
      </c>
      <c r="D52" s="1">
        <f t="shared" si="5"/>
        <v>1.5696514749373156</v>
      </c>
    </row>
    <row r="53" spans="1:4" ht="12.75">
      <c r="A53">
        <f t="shared" si="2"/>
        <v>49</v>
      </c>
      <c r="B53">
        <f t="shared" si="3"/>
        <v>0.9579499999999999</v>
      </c>
      <c r="C53">
        <f t="shared" si="4"/>
        <v>3.492000000000001</v>
      </c>
      <c r="D53" s="1">
        <f t="shared" si="5"/>
        <v>1.6705051600166918</v>
      </c>
    </row>
    <row r="54" spans="1:4" ht="12.75">
      <c r="A54">
        <f t="shared" si="2"/>
        <v>50</v>
      </c>
      <c r="B54">
        <f t="shared" si="3"/>
        <v>0.9774999999999999</v>
      </c>
      <c r="C54">
        <f t="shared" si="4"/>
        <v>3.4000000000000004</v>
      </c>
      <c r="D54" s="1">
        <f t="shared" si="5"/>
        <v>1.7774508145560262</v>
      </c>
    </row>
    <row r="55" spans="1:4" ht="12.75">
      <c r="A55">
        <f t="shared" si="2"/>
        <v>51</v>
      </c>
      <c r="B55">
        <f t="shared" si="3"/>
        <v>0.9970499999999999</v>
      </c>
      <c r="C55">
        <f t="shared" si="4"/>
        <v>3.3080000000000007</v>
      </c>
      <c r="D55" s="1">
        <f t="shared" si="5"/>
        <v>1.8908564180879628</v>
      </c>
    </row>
    <row r="56" spans="1:4" ht="12.75">
      <c r="A56">
        <f t="shared" si="2"/>
        <v>52</v>
      </c>
      <c r="B56">
        <f t="shared" si="3"/>
        <v>1.0166</v>
      </c>
      <c r="C56">
        <f t="shared" si="4"/>
        <v>3.216</v>
      </c>
      <c r="D56" s="1">
        <f t="shared" si="5"/>
        <v>2.0111121775934837</v>
      </c>
    </row>
    <row r="57" spans="1:4" ht="12.75">
      <c r="A57">
        <f t="shared" si="2"/>
        <v>53</v>
      </c>
      <c r="B57">
        <f t="shared" si="3"/>
        <v>1.03615</v>
      </c>
      <c r="C57">
        <f t="shared" si="4"/>
        <v>3.1240000000000006</v>
      </c>
      <c r="D57" s="1">
        <f t="shared" si="5"/>
        <v>2.138631870129463</v>
      </c>
    </row>
    <row r="58" spans="1:4" ht="12.75">
      <c r="A58">
        <f t="shared" si="2"/>
        <v>54</v>
      </c>
      <c r="B58">
        <f t="shared" si="3"/>
        <v>1.0556999999999999</v>
      </c>
      <c r="C58">
        <f t="shared" si="4"/>
        <v>3.032000000000001</v>
      </c>
      <c r="D58" s="1">
        <f t="shared" si="5"/>
        <v>2.27385426655634</v>
      </c>
    </row>
    <row r="59" spans="1:4" ht="12.75">
      <c r="A59">
        <f t="shared" si="2"/>
        <v>55</v>
      </c>
      <c r="B59">
        <f t="shared" si="3"/>
        <v>1.0752499999999998</v>
      </c>
      <c r="C59">
        <f t="shared" si="4"/>
        <v>2.9400000000000004</v>
      </c>
      <c r="D59" s="1">
        <f t="shared" si="5"/>
        <v>2.4172446412646895</v>
      </c>
    </row>
    <row r="60" spans="1:4" ht="12.75">
      <c r="A60">
        <f t="shared" si="2"/>
        <v>56</v>
      </c>
      <c r="B60">
        <f t="shared" si="3"/>
        <v>1.0947999999999998</v>
      </c>
      <c r="C60">
        <f t="shared" si="4"/>
        <v>2.8480000000000008</v>
      </c>
      <c r="D60" s="1">
        <f t="shared" si="5"/>
        <v>2.5692963730953626</v>
      </c>
    </row>
    <row r="61" spans="1:4" ht="12.75">
      <c r="A61">
        <f t="shared" si="2"/>
        <v>57</v>
      </c>
      <c r="B61">
        <f t="shared" si="3"/>
        <v>1.11435</v>
      </c>
      <c r="C61">
        <f t="shared" si="4"/>
        <v>2.7560000000000002</v>
      </c>
      <c r="D61" s="1">
        <f t="shared" si="5"/>
        <v>2.7305326429616787</v>
      </c>
    </row>
    <row r="62" spans="1:4" ht="12.75">
      <c r="A62">
        <f t="shared" si="2"/>
        <v>58</v>
      </c>
      <c r="B62">
        <f t="shared" si="3"/>
        <v>1.1339</v>
      </c>
      <c r="C62">
        <f t="shared" si="4"/>
        <v>2.6640000000000006</v>
      </c>
      <c r="D62" s="1">
        <f t="shared" si="5"/>
        <v>2.9015082340148193</v>
      </c>
    </row>
    <row r="63" spans="1:4" ht="12.75">
      <c r="A63">
        <f t="shared" si="2"/>
        <v>59</v>
      </c>
      <c r="B63">
        <f t="shared" si="3"/>
        <v>1.1534499999999999</v>
      </c>
      <c r="C63">
        <f t="shared" si="4"/>
        <v>2.572</v>
      </c>
      <c r="D63" s="1">
        <f t="shared" si="5"/>
        <v>3.0828114405465</v>
      </c>
    </row>
    <row r="64" spans="1:4" ht="12.75">
      <c r="A64">
        <f t="shared" si="2"/>
        <v>60</v>
      </c>
      <c r="B64">
        <f t="shared" si="3"/>
        <v>1.1729999999999998</v>
      </c>
      <c r="C64">
        <f t="shared" si="4"/>
        <v>2.4800000000000004</v>
      </c>
      <c r="D64" s="1">
        <f t="shared" si="5"/>
        <v>3.275066092197058</v>
      </c>
    </row>
    <row r="65" spans="1:4" ht="12.75">
      <c r="A65">
        <f t="shared" si="2"/>
        <v>61</v>
      </c>
      <c r="B65">
        <f t="shared" si="3"/>
        <v>1.1925499999999998</v>
      </c>
      <c r="C65">
        <f t="shared" si="4"/>
        <v>2.388000000000001</v>
      </c>
      <c r="D65" s="1">
        <f t="shared" si="5"/>
        <v>3.478933700433865</v>
      </c>
    </row>
    <row r="66" spans="1:4" ht="12.75">
      <c r="A66">
        <f t="shared" si="2"/>
        <v>62</v>
      </c>
      <c r="B66">
        <f t="shared" si="3"/>
        <v>1.2121</v>
      </c>
      <c r="C66">
        <f t="shared" si="4"/>
        <v>2.2960000000000003</v>
      </c>
      <c r="D66" s="1">
        <f t="shared" si="5"/>
        <v>3.6951157346857024</v>
      </c>
    </row>
    <row r="67" spans="1:4" ht="12.75">
      <c r="A67">
        <f t="shared" si="2"/>
        <v>63</v>
      </c>
      <c r="B67">
        <f t="shared" si="3"/>
        <v>1.23165</v>
      </c>
      <c r="C67">
        <f t="shared" si="4"/>
        <v>2.2040000000000006</v>
      </c>
      <c r="D67" s="1">
        <f t="shared" si="5"/>
        <v>3.924356035964835</v>
      </c>
    </row>
    <row r="68" spans="1:4" ht="12.75">
      <c r="A68">
        <f t="shared" si="2"/>
        <v>64</v>
      </c>
      <c r="B68">
        <f t="shared" si="3"/>
        <v>1.2511999999999999</v>
      </c>
      <c r="C68">
        <f aca="true" t="shared" si="6" ref="C68:C99">I_k*(1-B68/U_o)</f>
        <v>2.112</v>
      </c>
      <c r="D68" s="1">
        <f aca="true" t="shared" si="7" ref="D68:D104">I_o*(EXP(k*B68)-1)</f>
        <v>4.167443376281608</v>
      </c>
    </row>
    <row r="69" spans="1:4" ht="12.75">
      <c r="A69">
        <f t="shared" si="2"/>
        <v>65</v>
      </c>
      <c r="B69">
        <f t="shared" si="3"/>
        <v>1.2707499999999998</v>
      </c>
      <c r="C69">
        <f t="shared" si="6"/>
        <v>2.0200000000000005</v>
      </c>
      <c r="D69" s="1">
        <f t="shared" si="7"/>
        <v>4.425214172657983</v>
      </c>
    </row>
    <row r="70" spans="1:4" ht="12.75">
      <c r="A70">
        <f aca="true" t="shared" si="8" ref="A70:A104">1+A69</f>
        <v>66</v>
      </c>
      <c r="B70">
        <f aca="true" t="shared" si="9" ref="B70:B104">$C$1*A70</f>
        <v>1.2902999999999998</v>
      </c>
      <c r="C70">
        <f t="shared" si="6"/>
        <v>1.9280000000000008</v>
      </c>
      <c r="D70" s="1">
        <f t="shared" si="7"/>
        <v>4.698555365078463</v>
      </c>
    </row>
    <row r="71" spans="1:4" ht="12.75">
      <c r="A71">
        <f t="shared" si="8"/>
        <v>67</v>
      </c>
      <c r="B71">
        <f t="shared" si="9"/>
        <v>1.30985</v>
      </c>
      <c r="C71">
        <f t="shared" si="6"/>
        <v>1.8360000000000003</v>
      </c>
      <c r="D71" s="1">
        <f t="shared" si="7"/>
        <v>4.9884074682808714</v>
      </c>
    </row>
    <row r="72" spans="1:4" ht="12.75">
      <c r="A72">
        <f t="shared" si="8"/>
        <v>68</v>
      </c>
      <c r="B72">
        <f t="shared" si="9"/>
        <v>1.3294</v>
      </c>
      <c r="C72">
        <f t="shared" si="6"/>
        <v>1.7440000000000007</v>
      </c>
      <c r="D72" s="1">
        <f t="shared" si="7"/>
        <v>5.295767807887565</v>
      </c>
    </row>
    <row r="73" spans="1:4" ht="12.75">
      <c r="A73">
        <f t="shared" si="8"/>
        <v>69</v>
      </c>
      <c r="B73">
        <f t="shared" si="9"/>
        <v>1.3489499999999999</v>
      </c>
      <c r="C73">
        <f t="shared" si="6"/>
        <v>1.6520000000000001</v>
      </c>
      <c r="D73" s="1">
        <f t="shared" si="7"/>
        <v>5.621693952012079</v>
      </c>
    </row>
    <row r="74" spans="1:4" ht="12.75">
      <c r="A74">
        <f t="shared" si="8"/>
        <v>70</v>
      </c>
      <c r="B74">
        <f t="shared" si="9"/>
        <v>1.3684999999999998</v>
      </c>
      <c r="C74">
        <f t="shared" si="6"/>
        <v>1.5600000000000005</v>
      </c>
      <c r="D74" s="1">
        <f t="shared" si="7"/>
        <v>5.967307350148638</v>
      </c>
    </row>
    <row r="75" spans="1:4" ht="12.75">
      <c r="A75">
        <f t="shared" si="8"/>
        <v>71</v>
      </c>
      <c r="B75">
        <f t="shared" si="9"/>
        <v>1.3880499999999998</v>
      </c>
      <c r="C75">
        <f t="shared" si="6"/>
        <v>1.4680000000000009</v>
      </c>
      <c r="D75" s="1">
        <f t="shared" si="7"/>
        <v>6.333797191865249</v>
      </c>
    </row>
    <row r="76" spans="1:4" ht="12.75">
      <c r="A76">
        <f t="shared" si="8"/>
        <v>72</v>
      </c>
      <c r="B76">
        <f t="shared" si="9"/>
        <v>1.4076</v>
      </c>
      <c r="C76">
        <f t="shared" si="6"/>
        <v>1.3760000000000003</v>
      </c>
      <c r="D76" s="1">
        <f t="shared" si="7"/>
        <v>6.72242449857746</v>
      </c>
    </row>
    <row r="77" spans="1:4" ht="12.75">
      <c r="A77">
        <f t="shared" si="8"/>
        <v>73</v>
      </c>
      <c r="B77">
        <f t="shared" si="9"/>
        <v>1.42715</v>
      </c>
      <c r="C77">
        <f t="shared" si="6"/>
        <v>1.2839999999999998</v>
      </c>
      <c r="D77" s="1">
        <f t="shared" si="7"/>
        <v>7.134526462481749</v>
      </c>
    </row>
    <row r="78" spans="1:4" ht="12.75">
      <c r="A78">
        <f t="shared" si="8"/>
        <v>74</v>
      </c>
      <c r="B78">
        <f t="shared" si="9"/>
        <v>1.4466999999999999</v>
      </c>
      <c r="C78">
        <f t="shared" si="6"/>
        <v>1.1920000000000002</v>
      </c>
      <c r="D78" s="1">
        <f t="shared" si="7"/>
        <v>7.571521047577988</v>
      </c>
    </row>
    <row r="79" spans="1:4" ht="12.75">
      <c r="A79">
        <f t="shared" si="8"/>
        <v>75</v>
      </c>
      <c r="B79">
        <f t="shared" si="9"/>
        <v>1.4662499999999998</v>
      </c>
      <c r="C79">
        <f t="shared" si="6"/>
        <v>1.1000000000000005</v>
      </c>
      <c r="D79" s="1">
        <f t="shared" si="7"/>
        <v>8.034911868612236</v>
      </c>
    </row>
    <row r="80" spans="1:4" ht="12.75">
      <c r="A80">
        <f t="shared" si="8"/>
        <v>76</v>
      </c>
      <c r="B80">
        <f t="shared" si="9"/>
        <v>1.4857999999999998</v>
      </c>
      <c r="C80">
        <f t="shared" si="6"/>
        <v>1.008000000000001</v>
      </c>
      <c r="D80" s="1">
        <f t="shared" si="7"/>
        <v>8.526293364727351</v>
      </c>
    </row>
    <row r="81" spans="1:4" ht="12.75">
      <c r="A81">
        <f t="shared" si="8"/>
        <v>77</v>
      </c>
      <c r="B81">
        <f t="shared" si="9"/>
        <v>1.5053499999999997</v>
      </c>
      <c r="C81">
        <f t="shared" si="6"/>
        <v>0.9160000000000013</v>
      </c>
      <c r="D81" s="1">
        <f t="shared" si="7"/>
        <v>9.047356285622973</v>
      </c>
    </row>
    <row r="82" spans="1:4" ht="12.75">
      <c r="A82">
        <f t="shared" si="8"/>
        <v>78</v>
      </c>
      <c r="B82">
        <f t="shared" si="9"/>
        <v>1.5249</v>
      </c>
      <c r="C82">
        <f t="shared" si="6"/>
        <v>0.8239999999999998</v>
      </c>
      <c r="D82" s="1">
        <f t="shared" si="7"/>
        <v>9.599893509101744</v>
      </c>
    </row>
    <row r="83" spans="1:4" ht="12.75">
      <c r="A83">
        <f t="shared" si="8"/>
        <v>79</v>
      </c>
      <c r="B83">
        <f t="shared" si="9"/>
        <v>1.5444499999999999</v>
      </c>
      <c r="C83">
        <f t="shared" si="6"/>
        <v>0.7320000000000002</v>
      </c>
      <c r="D83" s="1">
        <f t="shared" si="7"/>
        <v>10.185806210018665</v>
      </c>
    </row>
    <row r="84" spans="1:4" ht="12.75">
      <c r="A84">
        <f t="shared" si="8"/>
        <v>80</v>
      </c>
      <c r="B84">
        <f t="shared" si="9"/>
        <v>1.5639999999999998</v>
      </c>
      <c r="C84">
        <f t="shared" si="6"/>
        <v>0.6400000000000006</v>
      </c>
      <c r="D84" s="1">
        <f t="shared" si="7"/>
        <v>10.807110401860053</v>
      </c>
    </row>
    <row r="85" spans="1:4" ht="12.75">
      <c r="A85">
        <f t="shared" si="8"/>
        <v>81</v>
      </c>
      <c r="B85">
        <f t="shared" si="9"/>
        <v>1.5835499999999998</v>
      </c>
      <c r="C85">
        <f t="shared" si="6"/>
        <v>0.5480000000000009</v>
      </c>
      <c r="D85" s="1">
        <f t="shared" si="7"/>
        <v>11.465943873460162</v>
      </c>
    </row>
    <row r="86" spans="1:4" ht="12.75">
      <c r="A86">
        <f t="shared" si="8"/>
        <v>82</v>
      </c>
      <c r="B86">
        <f t="shared" si="9"/>
        <v>1.6030999999999997</v>
      </c>
      <c r="C86">
        <f t="shared" si="6"/>
        <v>0.4560000000000013</v>
      </c>
      <c r="D86" s="1">
        <f t="shared" si="7"/>
        <v>12.16457354472344</v>
      </c>
    </row>
    <row r="87" spans="1:4" ht="12.75">
      <c r="A87">
        <f t="shared" si="8"/>
        <v>83</v>
      </c>
      <c r="B87">
        <f t="shared" si="9"/>
        <v>1.62265</v>
      </c>
      <c r="C87">
        <f t="shared" si="6"/>
        <v>0.3639999999999999</v>
      </c>
      <c r="D87" s="1">
        <f t="shared" si="7"/>
        <v>12.90540326666217</v>
      </c>
    </row>
    <row r="88" spans="1:4" ht="12.75">
      <c r="A88">
        <f t="shared" si="8"/>
        <v>84</v>
      </c>
      <c r="B88">
        <f t="shared" si="9"/>
        <v>1.6421999999999999</v>
      </c>
      <c r="C88">
        <f t="shared" si="6"/>
        <v>0.27200000000000024</v>
      </c>
      <c r="D88" s="1">
        <f t="shared" si="7"/>
        <v>13.6909820925878</v>
      </c>
    </row>
    <row r="89" spans="1:4" ht="12.75">
      <c r="A89">
        <f t="shared" si="8"/>
        <v>85</v>
      </c>
      <c r="B89">
        <f t="shared" si="9"/>
        <v>1.6617499999999998</v>
      </c>
      <c r="C89">
        <f t="shared" si="6"/>
        <v>0.1800000000000006</v>
      </c>
      <c r="D89" s="1">
        <f t="shared" si="7"/>
        <v>14.524013048915615</v>
      </c>
    </row>
    <row r="90" spans="1:4" ht="12.75">
      <c r="A90">
        <f t="shared" si="8"/>
        <v>86</v>
      </c>
      <c r="B90">
        <f t="shared" si="9"/>
        <v>1.6812999999999998</v>
      </c>
      <c r="C90">
        <f t="shared" si="6"/>
        <v>0.08800000000000097</v>
      </c>
      <c r="D90" s="1">
        <f t="shared" si="7"/>
        <v>15.407362435761389</v>
      </c>
    </row>
    <row r="91" spans="1:4" ht="12.75">
      <c r="A91">
        <f t="shared" si="8"/>
        <v>87</v>
      </c>
      <c r="B91">
        <f t="shared" si="9"/>
        <v>1.7008499999999998</v>
      </c>
      <c r="C91">
        <f t="shared" si="6"/>
        <v>-0.0039999999999995595</v>
      </c>
      <c r="D91" s="1">
        <f t="shared" si="7"/>
        <v>16.344069689331636</v>
      </c>
    </row>
    <row r="92" spans="1:4" ht="12.75">
      <c r="A92">
        <f t="shared" si="8"/>
        <v>88</v>
      </c>
      <c r="B92">
        <f t="shared" si="9"/>
        <v>1.7203999999999997</v>
      </c>
      <c r="C92">
        <f t="shared" si="6"/>
        <v>-0.09599999999999831</v>
      </c>
      <c r="D92" s="1">
        <f t="shared" si="7"/>
        <v>17.33735784004192</v>
      </c>
    </row>
    <row r="93" spans="1:4" ht="12.75">
      <c r="A93">
        <f t="shared" si="8"/>
        <v>89</v>
      </c>
      <c r="B93">
        <f t="shared" si="9"/>
        <v>1.7399499999999999</v>
      </c>
      <c r="C93">
        <f t="shared" si="6"/>
        <v>-0.18799999999999883</v>
      </c>
      <c r="D93" s="1">
        <f t="shared" si="7"/>
        <v>18.390644602347823</v>
      </c>
    </row>
    <row r="94" spans="1:4" ht="12.75">
      <c r="A94">
        <f t="shared" si="8"/>
        <v>90</v>
      </c>
      <c r="B94">
        <f t="shared" si="9"/>
        <v>1.7594999999999998</v>
      </c>
      <c r="C94">
        <f t="shared" si="6"/>
        <v>-0.27999999999999936</v>
      </c>
      <c r="D94" s="1">
        <f t="shared" si="7"/>
        <v>19.507554134446366</v>
      </c>
    </row>
    <row r="95" spans="1:4" ht="12.75">
      <c r="A95">
        <f t="shared" si="8"/>
        <v>91</v>
      </c>
      <c r="B95">
        <f t="shared" si="9"/>
        <v>1.7790499999999998</v>
      </c>
      <c r="C95">
        <f t="shared" si="6"/>
        <v>-0.3719999999999999</v>
      </c>
      <c r="D95" s="1">
        <f t="shared" si="7"/>
        <v>20.691929508310864</v>
      </c>
    </row>
    <row r="96" spans="1:4" ht="12.75">
      <c r="A96">
        <f t="shared" si="8"/>
        <v>92</v>
      </c>
      <c r="B96">
        <f t="shared" si="9"/>
        <v>1.7985999999999998</v>
      </c>
      <c r="C96">
        <f t="shared" si="6"/>
        <v>-0.46399999999999864</v>
      </c>
      <c r="D96" s="1">
        <f t="shared" si="7"/>
        <v>21.94784593296621</v>
      </c>
    </row>
    <row r="97" spans="1:4" ht="12.75">
      <c r="A97">
        <f t="shared" si="8"/>
        <v>93</v>
      </c>
      <c r="B97">
        <f t="shared" si="9"/>
        <v>1.8181499999999997</v>
      </c>
      <c r="C97">
        <f t="shared" si="6"/>
        <v>-0.5559999999999992</v>
      </c>
      <c r="D97" s="1">
        <f t="shared" si="7"/>
        <v>23.279624776503297</v>
      </c>
    </row>
    <row r="98" spans="1:4" ht="12.75">
      <c r="A98">
        <f t="shared" si="8"/>
        <v>94</v>
      </c>
      <c r="B98">
        <f t="shared" si="9"/>
        <v>1.8377</v>
      </c>
      <c r="C98">
        <f t="shared" si="6"/>
        <v>-0.6479999999999997</v>
      </c>
      <c r="D98" s="1">
        <f t="shared" si="7"/>
        <v>24.691848435079702</v>
      </c>
    </row>
    <row r="99" spans="1:4" ht="12.75">
      <c r="A99">
        <f t="shared" si="8"/>
        <v>95</v>
      </c>
      <c r="B99">
        <f t="shared" si="9"/>
        <v>1.8572499999999998</v>
      </c>
      <c r="C99">
        <f t="shared" si="6"/>
        <v>-0.7400000000000002</v>
      </c>
      <c r="D99" s="1">
        <f t="shared" si="7"/>
        <v>26.189376100068024</v>
      </c>
    </row>
    <row r="100" spans="1:4" ht="12.75">
      <c r="A100">
        <f t="shared" si="8"/>
        <v>96</v>
      </c>
      <c r="B100">
        <f t="shared" si="9"/>
        <v>1.8767999999999998</v>
      </c>
      <c r="C100">
        <f>I_k*(1-B100/U_o)</f>
        <v>-0.831999999999999</v>
      </c>
      <c r="D100" s="1">
        <f t="shared" si="7"/>
        <v>27.777360477603526</v>
      </c>
    </row>
    <row r="101" spans="1:4" ht="12.75">
      <c r="A101">
        <f t="shared" si="8"/>
        <v>97</v>
      </c>
      <c r="B101">
        <f t="shared" si="9"/>
        <v>1.8963499999999998</v>
      </c>
      <c r="C101">
        <f>I_k*(1-B101/U_o)</f>
        <v>-0.9239999999999995</v>
      </c>
      <c r="D101" s="1">
        <f t="shared" si="7"/>
        <v>29.46126551805996</v>
      </c>
    </row>
    <row r="102" spans="1:4" ht="12.75">
      <c r="A102">
        <f t="shared" si="8"/>
        <v>98</v>
      </c>
      <c r="B102">
        <f t="shared" si="9"/>
        <v>1.9158999999999997</v>
      </c>
      <c r="C102">
        <f>I_k*(1-B102/U_o)</f>
        <v>-1.0159999999999982</v>
      </c>
      <c r="D102" s="1">
        <f t="shared" si="7"/>
        <v>31.246885216457315</v>
      </c>
    </row>
    <row r="103" spans="1:4" ht="12.75">
      <c r="A103">
        <f t="shared" si="8"/>
        <v>99</v>
      </c>
      <c r="B103">
        <f t="shared" si="9"/>
        <v>1.93545</v>
      </c>
      <c r="C103">
        <f>I_k*(1-B103/U_o)</f>
        <v>-1.1080000000000005</v>
      </c>
      <c r="D103" s="1">
        <f t="shared" si="7"/>
        <v>33.14036354848989</v>
      </c>
    </row>
    <row r="104" spans="1:4" ht="12.75">
      <c r="A104">
        <f t="shared" si="8"/>
        <v>100</v>
      </c>
      <c r="B104">
        <f t="shared" si="9"/>
        <v>1.9549999999999998</v>
      </c>
      <c r="C104">
        <f>I_k*(1-B104/U_o)</f>
        <v>-1.1999999999999993</v>
      </c>
      <c r="D104" s="1">
        <f t="shared" si="7"/>
        <v>35.14821561077086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4"/>
  <sheetViews>
    <sheetView workbookViewId="0" topLeftCell="A4">
      <selection activeCell="D5" sqref="D5"/>
    </sheetView>
  </sheetViews>
  <sheetFormatPr defaultColWidth="9.140625" defaultRowHeight="12.75"/>
  <cols>
    <col min="4" max="4" width="12.421875" style="0" bestFit="1" customWidth="1"/>
  </cols>
  <sheetData>
    <row r="1" spans="2:3" ht="12.75">
      <c r="B1" s="5" t="s">
        <v>2</v>
      </c>
      <c r="C1">
        <f>(U_maxu-U_minu)/100</f>
        <v>0.017</v>
      </c>
    </row>
    <row r="3" spans="2:4" s="1" customFormat="1" ht="12.75">
      <c r="B3" s="1" t="s">
        <v>1</v>
      </c>
      <c r="C3" s="1" t="s">
        <v>3</v>
      </c>
      <c r="D3" s="1" t="s">
        <v>4</v>
      </c>
    </row>
    <row r="4" spans="1:4" s="1" customFormat="1" ht="12.75">
      <c r="A4" s="4">
        <v>0</v>
      </c>
      <c r="B4">
        <f>U_minu</f>
        <v>0</v>
      </c>
      <c r="C4">
        <f aca="true" t="shared" si="0" ref="C4:C35">I_k*(1-B4/U_o)</f>
        <v>8</v>
      </c>
      <c r="D4" s="1">
        <f aca="true" t="shared" si="1" ref="D4:D35">I_o*(EXP(k*B4)-1)</f>
        <v>0</v>
      </c>
    </row>
    <row r="5" spans="1:4" ht="12.75">
      <c r="A5">
        <f>1+A4</f>
        <v>1</v>
      </c>
      <c r="B5">
        <f aca="true" t="shared" si="2" ref="B5:B36">U_minu+DUu*A5</f>
        <v>0.017</v>
      </c>
      <c r="C5">
        <f t="shared" si="0"/>
        <v>7.92</v>
      </c>
      <c r="D5" s="1">
        <f t="shared" si="1"/>
        <v>0.005232289328320383</v>
      </c>
    </row>
    <row r="6" spans="1:4" ht="12.75">
      <c r="A6">
        <f aca="true" t="shared" si="3" ref="A6:A69">1+A5</f>
        <v>2</v>
      </c>
      <c r="B6">
        <f t="shared" si="2"/>
        <v>0.034</v>
      </c>
      <c r="C6">
        <f t="shared" si="0"/>
        <v>7.84</v>
      </c>
      <c r="D6" s="1">
        <f t="shared" si="1"/>
        <v>0.01073834717279334</v>
      </c>
    </row>
    <row r="7" spans="1:4" ht="12.75">
      <c r="A7">
        <f t="shared" si="3"/>
        <v>3</v>
      </c>
      <c r="B7">
        <f t="shared" si="2"/>
        <v>0.051000000000000004</v>
      </c>
      <c r="C7">
        <f t="shared" si="0"/>
        <v>7.76</v>
      </c>
      <c r="D7" s="1">
        <f t="shared" si="1"/>
        <v>0.0165324978942738</v>
      </c>
    </row>
    <row r="8" spans="1:4" ht="12.75">
      <c r="A8">
        <f t="shared" si="3"/>
        <v>4</v>
      </c>
      <c r="B8">
        <f t="shared" si="2"/>
        <v>0.068</v>
      </c>
      <c r="C8">
        <f t="shared" si="0"/>
        <v>7.68</v>
      </c>
      <c r="D8" s="1">
        <f t="shared" si="1"/>
        <v>0.022629815345621054</v>
      </c>
    </row>
    <row r="9" spans="1:4" ht="12.75">
      <c r="A9">
        <f t="shared" si="3"/>
        <v>5</v>
      </c>
      <c r="B9">
        <f t="shared" si="2"/>
        <v>0.085</v>
      </c>
      <c r="C9">
        <f t="shared" si="0"/>
        <v>7.6</v>
      </c>
      <c r="D9" s="1">
        <f t="shared" si="1"/>
        <v>0.029046162087288985</v>
      </c>
    </row>
    <row r="10" spans="1:4" ht="12.75">
      <c r="A10">
        <f t="shared" si="3"/>
        <v>6</v>
      </c>
      <c r="B10">
        <f t="shared" si="2"/>
        <v>0.10200000000000001</v>
      </c>
      <c r="C10">
        <f t="shared" si="0"/>
        <v>7.52</v>
      </c>
      <c r="D10" s="1">
        <f t="shared" si="1"/>
        <v>0.035798230654789265</v>
      </c>
    </row>
    <row r="11" spans="1:4" ht="12.75">
      <c r="A11">
        <f t="shared" si="3"/>
        <v>7</v>
      </c>
      <c r="B11">
        <f t="shared" si="2"/>
        <v>0.11900000000000001</v>
      </c>
      <c r="C11">
        <f t="shared" si="0"/>
        <v>7.4399999999999995</v>
      </c>
      <c r="D11" s="1">
        <f t="shared" si="1"/>
        <v>0.0429035869853877</v>
      </c>
    </row>
    <row r="12" spans="1:4" ht="12.75">
      <c r="A12">
        <f t="shared" si="3"/>
        <v>8</v>
      </c>
      <c r="B12">
        <f t="shared" si="2"/>
        <v>0.136</v>
      </c>
      <c r="C12">
        <f t="shared" si="0"/>
        <v>7.36</v>
      </c>
      <c r="D12" s="1">
        <f t="shared" si="1"/>
        <v>0.050380716117011184</v>
      </c>
    </row>
    <row r="13" spans="1:4" ht="12.75">
      <c r="A13">
        <f t="shared" si="3"/>
        <v>9</v>
      </c>
      <c r="B13">
        <f t="shared" si="2"/>
        <v>0.15300000000000002</v>
      </c>
      <c r="C13">
        <f t="shared" si="0"/>
        <v>7.28</v>
      </c>
      <c r="D13" s="1">
        <f t="shared" si="1"/>
        <v>0.05824907027825337</v>
      </c>
    </row>
    <row r="14" spans="1:4" ht="12.75">
      <c r="A14">
        <f t="shared" si="3"/>
        <v>10</v>
      </c>
      <c r="B14">
        <f t="shared" si="2"/>
        <v>0.17</v>
      </c>
      <c r="C14">
        <f t="shared" si="0"/>
        <v>7.2</v>
      </c>
      <c r="D14" s="1">
        <f t="shared" si="1"/>
        <v>0.06652911949458865</v>
      </c>
    </row>
    <row r="15" spans="1:4" ht="12.75">
      <c r="A15">
        <f t="shared" si="3"/>
        <v>11</v>
      </c>
      <c r="B15">
        <f t="shared" si="2"/>
        <v>0.187</v>
      </c>
      <c r="C15">
        <f t="shared" si="0"/>
        <v>7.12</v>
      </c>
      <c r="D15" s="1">
        <f t="shared" si="1"/>
        <v>0.07524240484244989</v>
      </c>
    </row>
    <row r="16" spans="1:4" ht="12.75">
      <c r="A16">
        <f t="shared" si="3"/>
        <v>12</v>
      </c>
      <c r="B16">
        <f t="shared" si="2"/>
        <v>0.20400000000000001</v>
      </c>
      <c r="C16">
        <f t="shared" si="0"/>
        <v>7.04</v>
      </c>
      <c r="D16" s="1">
        <f t="shared" si="1"/>
        <v>0.08441159448971346</v>
      </c>
    </row>
    <row r="17" spans="1:4" ht="12.75">
      <c r="A17">
        <f t="shared" si="3"/>
        <v>13</v>
      </c>
      <c r="B17">
        <f t="shared" si="2"/>
        <v>0.22100000000000003</v>
      </c>
      <c r="C17">
        <f t="shared" si="0"/>
        <v>6.96</v>
      </c>
      <c r="D17" s="1">
        <f t="shared" si="1"/>
        <v>0.0940605426683842</v>
      </c>
    </row>
    <row r="18" spans="1:4" ht="12.75">
      <c r="A18">
        <f t="shared" si="3"/>
        <v>14</v>
      </c>
      <c r="B18">
        <f t="shared" si="2"/>
        <v>0.23800000000000002</v>
      </c>
      <c r="C18">
        <f t="shared" si="0"/>
        <v>6.88</v>
      </c>
      <c r="D18" s="1">
        <f t="shared" si="1"/>
        <v>0.10421435173290271</v>
      </c>
    </row>
    <row r="19" spans="1:4" ht="12.75">
      <c r="A19">
        <f t="shared" si="3"/>
        <v>15</v>
      </c>
      <c r="B19">
        <f t="shared" si="2"/>
        <v>0.255</v>
      </c>
      <c r="C19">
        <f t="shared" si="0"/>
        <v>6.8</v>
      </c>
      <c r="D19" s="1">
        <f t="shared" si="1"/>
        <v>0.11489943746552203</v>
      </c>
    </row>
    <row r="20" spans="1:4" ht="12.75">
      <c r="A20">
        <f t="shared" si="3"/>
        <v>16</v>
      </c>
      <c r="B20">
        <f t="shared" si="2"/>
        <v>0.272</v>
      </c>
      <c r="C20">
        <f t="shared" si="0"/>
        <v>6.72</v>
      </c>
      <c r="D20" s="1">
        <f t="shared" si="1"/>
        <v>0.1261435977986511</v>
      </c>
    </row>
    <row r="21" spans="1:4" ht="12.75">
      <c r="A21">
        <f t="shared" si="3"/>
        <v>17</v>
      </c>
      <c r="B21">
        <f t="shared" si="2"/>
        <v>0.28900000000000003</v>
      </c>
      <c r="C21">
        <f t="shared" si="0"/>
        <v>6.64</v>
      </c>
      <c r="D21" s="1">
        <f t="shared" si="1"/>
        <v>0.13797608513294973</v>
      </c>
    </row>
    <row r="22" spans="1:4" ht="12.75">
      <c r="A22">
        <f t="shared" si="3"/>
        <v>18</v>
      </c>
      <c r="B22">
        <f t="shared" si="2"/>
        <v>0.30600000000000005</v>
      </c>
      <c r="C22">
        <f t="shared" si="0"/>
        <v>6.56</v>
      </c>
      <c r="D22" s="1">
        <f t="shared" si="1"/>
        <v>0.1504276824393157</v>
      </c>
    </row>
    <row r="23" spans="1:4" ht="12.75">
      <c r="A23">
        <f t="shared" si="3"/>
        <v>19</v>
      </c>
      <c r="B23">
        <f t="shared" si="2"/>
        <v>0.323</v>
      </c>
      <c r="C23">
        <f t="shared" si="0"/>
        <v>6.48</v>
      </c>
      <c r="D23" s="1">
        <f t="shared" si="1"/>
        <v>0.1635307833427481</v>
      </c>
    </row>
    <row r="24" spans="1:4" ht="12.75">
      <c r="A24">
        <f t="shared" si="3"/>
        <v>20</v>
      </c>
      <c r="B24">
        <f t="shared" si="2"/>
        <v>0.34</v>
      </c>
      <c r="C24">
        <f t="shared" si="0"/>
        <v>6.4</v>
      </c>
      <c r="D24" s="1">
        <f t="shared" si="1"/>
        <v>0.17731947639642978</v>
      </c>
    </row>
    <row r="25" spans="1:4" ht="12.75">
      <c r="A25">
        <f t="shared" si="3"/>
        <v>21</v>
      </c>
      <c r="B25">
        <f t="shared" si="2"/>
        <v>0.35700000000000004</v>
      </c>
      <c r="C25">
        <f t="shared" si="0"/>
        <v>6.32</v>
      </c>
      <c r="D25" s="1">
        <f t="shared" si="1"/>
        <v>0.19182963376527426</v>
      </c>
    </row>
    <row r="26" spans="1:4" ht="12.75">
      <c r="A26">
        <f t="shared" si="3"/>
        <v>22</v>
      </c>
      <c r="B26">
        <f t="shared" si="2"/>
        <v>0.374</v>
      </c>
      <c r="C26">
        <f t="shared" si="0"/>
        <v>6.24</v>
      </c>
      <c r="D26" s="1">
        <f t="shared" si="1"/>
        <v>0.20709900454965108</v>
      </c>
    </row>
    <row r="27" spans="1:4" ht="12.75">
      <c r="A27">
        <f t="shared" si="3"/>
        <v>23</v>
      </c>
      <c r="B27">
        <f t="shared" si="2"/>
        <v>0.391</v>
      </c>
      <c r="C27">
        <f t="shared" si="0"/>
        <v>6.16</v>
      </c>
      <c r="D27" s="1">
        <f t="shared" si="1"/>
        <v>0.22316731299208065</v>
      </c>
    </row>
    <row r="28" spans="1:4" ht="12.75">
      <c r="A28">
        <f t="shared" si="3"/>
        <v>24</v>
      </c>
      <c r="B28">
        <f t="shared" si="2"/>
        <v>0.40800000000000003</v>
      </c>
      <c r="C28">
        <f t="shared" si="0"/>
        <v>6.08</v>
      </c>
      <c r="D28" s="1">
        <f t="shared" si="1"/>
        <v>0.24007636182238512</v>
      </c>
    </row>
    <row r="29" spans="1:4" ht="12.75">
      <c r="A29">
        <f t="shared" si="3"/>
        <v>25</v>
      </c>
      <c r="B29">
        <f t="shared" si="2"/>
        <v>0.42500000000000004</v>
      </c>
      <c r="C29">
        <f t="shared" si="0"/>
        <v>6</v>
      </c>
      <c r="D29" s="1">
        <f t="shared" si="1"/>
        <v>0.257870141010158</v>
      </c>
    </row>
    <row r="30" spans="1:4" ht="12.75">
      <c r="A30">
        <f t="shared" si="3"/>
        <v>26</v>
      </c>
      <c r="B30">
        <f t="shared" si="2"/>
        <v>0.44200000000000006</v>
      </c>
      <c r="C30">
        <f t="shared" si="0"/>
        <v>5.92</v>
      </c>
      <c r="D30" s="1">
        <f t="shared" si="1"/>
        <v>0.2765949422074776</v>
      </c>
    </row>
    <row r="31" spans="1:4" ht="12.75">
      <c r="A31">
        <f t="shared" si="3"/>
        <v>27</v>
      </c>
      <c r="B31">
        <f t="shared" si="2"/>
        <v>0.459</v>
      </c>
      <c r="C31">
        <f t="shared" si="0"/>
        <v>5.84</v>
      </c>
      <c r="D31" s="1">
        <f t="shared" si="1"/>
        <v>0.29629947917959376</v>
      </c>
    </row>
    <row r="32" spans="1:4" ht="12.75">
      <c r="A32">
        <f t="shared" si="3"/>
        <v>28</v>
      </c>
      <c r="B32">
        <f t="shared" si="2"/>
        <v>0.47600000000000003</v>
      </c>
      <c r="C32">
        <f t="shared" si="0"/>
        <v>5.76</v>
      </c>
      <c r="D32" s="1">
        <f t="shared" si="1"/>
        <v>0.31703501453689703</v>
      </c>
    </row>
    <row r="33" spans="1:4" ht="12.75">
      <c r="A33">
        <f t="shared" si="3"/>
        <v>29</v>
      </c>
      <c r="B33">
        <f t="shared" si="2"/>
        <v>0.49300000000000005</v>
      </c>
      <c r="C33">
        <f t="shared" si="0"/>
        <v>5.68</v>
      </c>
      <c r="D33" s="1">
        <f t="shared" si="1"/>
        <v>0.33885549309787044</v>
      </c>
    </row>
    <row r="34" spans="1:4" ht="12.75">
      <c r="A34">
        <f t="shared" si="3"/>
        <v>30</v>
      </c>
      <c r="B34">
        <f t="shared" si="2"/>
        <v>0.51</v>
      </c>
      <c r="C34">
        <f t="shared" si="0"/>
        <v>5.6</v>
      </c>
      <c r="D34" s="1">
        <f t="shared" si="1"/>
        <v>0.3618176822299781</v>
      </c>
    </row>
    <row r="35" spans="1:4" ht="12.75">
      <c r="A35">
        <f t="shared" si="3"/>
        <v>31</v>
      </c>
      <c r="B35">
        <f t="shared" si="2"/>
        <v>0.527</v>
      </c>
      <c r="C35">
        <f t="shared" si="0"/>
        <v>5.52</v>
      </c>
      <c r="D35" s="1">
        <f t="shared" si="1"/>
        <v>0.38598131953359377</v>
      </c>
    </row>
    <row r="36" spans="1:4" ht="12.75">
      <c r="A36">
        <f t="shared" si="3"/>
        <v>32</v>
      </c>
      <c r="B36">
        <f t="shared" si="2"/>
        <v>0.544</v>
      </c>
      <c r="C36">
        <f aca="true" t="shared" si="4" ref="C36:C67">I_k*(1-B36/U_o)</f>
        <v>5.4399999999999995</v>
      </c>
      <c r="D36" s="1">
        <f aca="true" t="shared" si="5" ref="D36:D67">I_o*(EXP(k*B36)-1)</f>
        <v>0.41140926825318075</v>
      </c>
    </row>
    <row r="37" spans="1:4" ht="12.75">
      <c r="A37">
        <f t="shared" si="3"/>
        <v>33</v>
      </c>
      <c r="B37">
        <f aca="true" t="shared" si="6" ref="B37:B68">U_minu+DUu*A37</f>
        <v>0.561</v>
      </c>
      <c r="C37">
        <f t="shared" si="4"/>
        <v>5.359999999999999</v>
      </c>
      <c r="D37" s="1">
        <f t="shared" si="5"/>
        <v>0.43816768082003343</v>
      </c>
    </row>
    <row r="38" spans="1:4" ht="12.75">
      <c r="A38">
        <f t="shared" si="3"/>
        <v>34</v>
      </c>
      <c r="B38">
        <f t="shared" si="6"/>
        <v>0.5780000000000001</v>
      </c>
      <c r="C38">
        <f t="shared" si="4"/>
        <v>5.279999999999999</v>
      </c>
      <c r="D38" s="1">
        <f t="shared" si="5"/>
        <v>0.46632617095204926</v>
      </c>
    </row>
    <row r="39" spans="1:4" ht="12.75">
      <c r="A39">
        <f t="shared" si="3"/>
        <v>35</v>
      </c>
      <c r="B39">
        <f t="shared" si="6"/>
        <v>0.5950000000000001</v>
      </c>
      <c r="C39">
        <f t="shared" si="4"/>
        <v>5.199999999999999</v>
      </c>
      <c r="D39" s="1">
        <f t="shared" si="5"/>
        <v>0.49595799475825886</v>
      </c>
    </row>
    <row r="40" spans="1:4" ht="12.75">
      <c r="A40">
        <f t="shared" si="3"/>
        <v>36</v>
      </c>
      <c r="B40">
        <f t="shared" si="6"/>
        <v>0.6120000000000001</v>
      </c>
      <c r="C40">
        <f t="shared" si="4"/>
        <v>5.119999999999999</v>
      </c>
      <c r="D40" s="1">
        <f t="shared" si="5"/>
        <v>0.5271402413192675</v>
      </c>
    </row>
    <row r="41" spans="1:4" ht="12.75">
      <c r="A41">
        <f t="shared" si="3"/>
        <v>37</v>
      </c>
      <c r="B41">
        <f t="shared" si="6"/>
        <v>0.629</v>
      </c>
      <c r="C41">
        <f t="shared" si="4"/>
        <v>5.04</v>
      </c>
      <c r="D41" s="1">
        <f t="shared" si="5"/>
        <v>0.5599540332394181</v>
      </c>
    </row>
    <row r="42" spans="1:4" ht="12.75">
      <c r="A42">
        <f t="shared" si="3"/>
        <v>38</v>
      </c>
      <c r="B42">
        <f t="shared" si="6"/>
        <v>0.646</v>
      </c>
      <c r="C42">
        <f t="shared" si="4"/>
        <v>4.96</v>
      </c>
      <c r="D42" s="1">
        <f t="shared" si="5"/>
        <v>0.5944847376924243</v>
      </c>
    </row>
    <row r="43" spans="1:4" ht="12.75">
      <c r="A43">
        <f t="shared" si="3"/>
        <v>39</v>
      </c>
      <c r="B43">
        <f t="shared" si="6"/>
        <v>0.663</v>
      </c>
      <c r="C43">
        <f t="shared" si="4"/>
        <v>4.88</v>
      </c>
      <c r="D43" s="1">
        <f t="shared" si="5"/>
        <v>0.6308221885095189</v>
      </c>
    </row>
    <row r="44" spans="1:4" ht="12.75">
      <c r="A44">
        <f t="shared" si="3"/>
        <v>40</v>
      </c>
      <c r="B44">
        <f t="shared" si="6"/>
        <v>0.68</v>
      </c>
      <c r="C44">
        <f t="shared" si="4"/>
        <v>4.8</v>
      </c>
      <c r="D44" s="1">
        <f t="shared" si="5"/>
        <v>0.6690609198878998</v>
      </c>
    </row>
    <row r="45" spans="1:4" ht="12.75">
      <c r="A45">
        <f t="shared" si="3"/>
        <v>41</v>
      </c>
      <c r="B45">
        <f t="shared" si="6"/>
        <v>0.6970000000000001</v>
      </c>
      <c r="C45">
        <f t="shared" si="4"/>
        <v>4.72</v>
      </c>
      <c r="D45" s="1">
        <f t="shared" si="5"/>
        <v>0.7093004123274773</v>
      </c>
    </row>
    <row r="46" spans="1:4" ht="12.75">
      <c r="A46">
        <f t="shared" si="3"/>
        <v>42</v>
      </c>
      <c r="B46">
        <f t="shared" si="6"/>
        <v>0.7140000000000001</v>
      </c>
      <c r="C46">
        <f t="shared" si="4"/>
        <v>4.64</v>
      </c>
      <c r="D46" s="1">
        <f t="shared" si="5"/>
        <v>0.7516453514357408</v>
      </c>
    </row>
    <row r="47" spans="1:4" ht="12.75">
      <c r="A47">
        <f t="shared" si="3"/>
        <v>43</v>
      </c>
      <c r="B47">
        <f t="shared" si="6"/>
        <v>0.7310000000000001</v>
      </c>
      <c r="C47">
        <f t="shared" si="4"/>
        <v>4.56</v>
      </c>
      <c r="D47" s="1">
        <f t="shared" si="5"/>
        <v>0.79620590027405</v>
      </c>
    </row>
    <row r="48" spans="1:4" ht="12.75">
      <c r="A48">
        <f t="shared" si="3"/>
        <v>44</v>
      </c>
      <c r="B48">
        <f t="shared" si="6"/>
        <v>0.748</v>
      </c>
      <c r="C48">
        <f t="shared" si="4"/>
        <v>4.48</v>
      </c>
      <c r="D48" s="1">
        <f t="shared" si="5"/>
        <v>0.843097985953866</v>
      </c>
    </row>
    <row r="49" spans="1:4" ht="12.75">
      <c r="A49">
        <f t="shared" si="3"/>
        <v>45</v>
      </c>
      <c r="B49">
        <f t="shared" si="6"/>
        <v>0.765</v>
      </c>
      <c r="C49">
        <f t="shared" si="4"/>
        <v>4.4</v>
      </c>
      <c r="D49" s="1">
        <f t="shared" si="5"/>
        <v>0.8924436012285348</v>
      </c>
    </row>
    <row r="50" spans="1:4" ht="12.75">
      <c r="A50">
        <f t="shared" si="3"/>
        <v>46</v>
      </c>
      <c r="B50">
        <f t="shared" si="6"/>
        <v>0.782</v>
      </c>
      <c r="C50">
        <f t="shared" si="4"/>
        <v>4.32</v>
      </c>
      <c r="D50" s="1">
        <f t="shared" si="5"/>
        <v>0.9443711218652142</v>
      </c>
    </row>
    <row r="51" spans="1:4" ht="12.75">
      <c r="A51">
        <f t="shared" si="3"/>
        <v>47</v>
      </c>
      <c r="B51">
        <f t="shared" si="6"/>
        <v>0.799</v>
      </c>
      <c r="C51">
        <f t="shared" si="4"/>
        <v>4.24</v>
      </c>
      <c r="D51" s="1">
        <f t="shared" si="5"/>
        <v>0.999015640622628</v>
      </c>
    </row>
    <row r="52" spans="1:4" ht="12.75">
      <c r="A52">
        <f t="shared" si="3"/>
        <v>48</v>
      </c>
      <c r="B52">
        <f t="shared" si="6"/>
        <v>0.8160000000000001</v>
      </c>
      <c r="C52">
        <f t="shared" si="4"/>
        <v>4.16</v>
      </c>
      <c r="D52" s="1">
        <f t="shared" si="5"/>
        <v>1.0565193187034978</v>
      </c>
    </row>
    <row r="53" spans="1:4" ht="12.75">
      <c r="A53">
        <f t="shared" si="3"/>
        <v>49</v>
      </c>
      <c r="B53">
        <f t="shared" si="6"/>
        <v>0.8330000000000001</v>
      </c>
      <c r="C53">
        <f t="shared" si="4"/>
        <v>4.08</v>
      </c>
      <c r="D53" s="1">
        <f t="shared" si="5"/>
        <v>1.1170317555959846</v>
      </c>
    </row>
    <row r="54" spans="1:4" ht="12.75">
      <c r="A54">
        <f t="shared" si="3"/>
        <v>50</v>
      </c>
      <c r="B54">
        <f t="shared" si="6"/>
        <v>0.8500000000000001</v>
      </c>
      <c r="C54">
        <f t="shared" si="4"/>
        <v>3.999999999999999</v>
      </c>
      <c r="D54" s="1">
        <f t="shared" si="5"/>
        <v>1.1807103782663038</v>
      </c>
    </row>
    <row r="55" spans="1:4" ht="12.75">
      <c r="A55">
        <f t="shared" si="3"/>
        <v>51</v>
      </c>
      <c r="B55">
        <f t="shared" si="6"/>
        <v>0.8670000000000001</v>
      </c>
      <c r="C55">
        <f t="shared" si="4"/>
        <v>3.919999999999999</v>
      </c>
      <c r="D55" s="1">
        <f t="shared" si="5"/>
        <v>1.2477208507150233</v>
      </c>
    </row>
    <row r="56" spans="1:4" ht="12.75">
      <c r="A56">
        <f t="shared" si="3"/>
        <v>52</v>
      </c>
      <c r="B56">
        <f t="shared" si="6"/>
        <v>0.8840000000000001</v>
      </c>
      <c r="C56">
        <f t="shared" si="4"/>
        <v>3.839999999999999</v>
      </c>
      <c r="D56" s="1">
        <f t="shared" si="5"/>
        <v>1.318237504962534</v>
      </c>
    </row>
    <row r="57" spans="1:4" ht="12.75">
      <c r="A57">
        <f t="shared" si="3"/>
        <v>53</v>
      </c>
      <c r="B57">
        <f t="shared" si="6"/>
        <v>0.901</v>
      </c>
      <c r="C57">
        <f t="shared" si="4"/>
        <v>3.76</v>
      </c>
      <c r="D57" s="1">
        <f t="shared" si="5"/>
        <v>1.3924437945849262</v>
      </c>
    </row>
    <row r="58" spans="1:4" ht="12.75">
      <c r="A58">
        <f t="shared" si="3"/>
        <v>54</v>
      </c>
      <c r="B58">
        <f t="shared" si="6"/>
        <v>0.918</v>
      </c>
      <c r="C58">
        <f t="shared" si="4"/>
        <v>3.6799999999999997</v>
      </c>
      <c r="D58" s="1">
        <f t="shared" si="5"/>
        <v>1.4705327719801726</v>
      </c>
    </row>
    <row r="59" spans="1:4" ht="12.75">
      <c r="A59">
        <f t="shared" si="3"/>
        <v>55</v>
      </c>
      <c r="B59">
        <f t="shared" si="6"/>
        <v>0.935</v>
      </c>
      <c r="C59">
        <f t="shared" si="4"/>
        <v>3.5999999999999996</v>
      </c>
      <c r="D59" s="1">
        <f t="shared" si="5"/>
        <v>1.552707590606266</v>
      </c>
    </row>
    <row r="60" spans="1:4" ht="12.75">
      <c r="A60">
        <f t="shared" si="3"/>
        <v>56</v>
      </c>
      <c r="B60">
        <f t="shared" si="6"/>
        <v>0.9520000000000001</v>
      </c>
      <c r="C60">
        <f t="shared" si="4"/>
        <v>3.5199999999999996</v>
      </c>
      <c r="D60" s="1">
        <f t="shared" si="5"/>
        <v>1.6391820334978988</v>
      </c>
    </row>
    <row r="61" spans="1:4" ht="12.75">
      <c r="A61">
        <f t="shared" si="3"/>
        <v>57</v>
      </c>
      <c r="B61">
        <f t="shared" si="6"/>
        <v>0.9690000000000001</v>
      </c>
      <c r="C61">
        <f t="shared" si="4"/>
        <v>3.4399999999999995</v>
      </c>
      <c r="D61" s="1">
        <f t="shared" si="5"/>
        <v>1.7301810694366744</v>
      </c>
    </row>
    <row r="62" spans="1:4" ht="12.75">
      <c r="A62">
        <f t="shared" si="3"/>
        <v>58</v>
      </c>
      <c r="B62">
        <f t="shared" si="6"/>
        <v>0.9860000000000001</v>
      </c>
      <c r="C62">
        <f t="shared" si="4"/>
        <v>3.3599999999999994</v>
      </c>
      <c r="D62" s="1">
        <f t="shared" si="5"/>
        <v>1.82594143822175</v>
      </c>
    </row>
    <row r="63" spans="1:4" ht="12.75">
      <c r="A63">
        <f t="shared" si="3"/>
        <v>59</v>
      </c>
      <c r="B63">
        <f t="shared" si="6"/>
        <v>1.0030000000000001</v>
      </c>
      <c r="C63">
        <f t="shared" si="4"/>
        <v>3.2799999999999994</v>
      </c>
      <c r="D63" s="1">
        <f t="shared" si="5"/>
        <v>1.926712266563527</v>
      </c>
    </row>
    <row r="64" spans="1:4" ht="12.75">
      <c r="A64">
        <f t="shared" si="3"/>
        <v>60</v>
      </c>
      <c r="B64">
        <f t="shared" si="6"/>
        <v>1.02</v>
      </c>
      <c r="C64">
        <f t="shared" si="4"/>
        <v>3.2</v>
      </c>
      <c r="D64" s="1">
        <f t="shared" si="5"/>
        <v>2.0327557162026904</v>
      </c>
    </row>
    <row r="65" spans="1:4" ht="12.75">
      <c r="A65">
        <f t="shared" si="3"/>
        <v>61</v>
      </c>
      <c r="B65">
        <f t="shared" si="6"/>
        <v>1.0370000000000001</v>
      </c>
      <c r="C65">
        <f t="shared" si="4"/>
        <v>3.119999999999999</v>
      </c>
      <c r="D65" s="1">
        <f t="shared" si="5"/>
        <v>2.144347665940708</v>
      </c>
    </row>
    <row r="66" spans="1:4" ht="12.75">
      <c r="A66">
        <f t="shared" si="3"/>
        <v>62</v>
      </c>
      <c r="B66">
        <f t="shared" si="6"/>
        <v>1.054</v>
      </c>
      <c r="C66">
        <f t="shared" si="4"/>
        <v>3.04</v>
      </c>
      <c r="D66" s="1">
        <f t="shared" si="5"/>
        <v>2.26177842935613</v>
      </c>
    </row>
    <row r="67" spans="1:4" ht="12.75">
      <c r="A67">
        <f t="shared" si="3"/>
        <v>63</v>
      </c>
      <c r="B67">
        <f t="shared" si="6"/>
        <v>1.0710000000000002</v>
      </c>
      <c r="C67">
        <f t="shared" si="4"/>
        <v>2.959999999999999</v>
      </c>
      <c r="D67" s="1">
        <f t="shared" si="5"/>
        <v>2.385353510073905</v>
      </c>
    </row>
    <row r="68" spans="1:4" ht="12.75">
      <c r="A68">
        <f t="shared" si="3"/>
        <v>64</v>
      </c>
      <c r="B68">
        <f t="shared" si="6"/>
        <v>1.088</v>
      </c>
      <c r="C68">
        <f aca="true" t="shared" si="7" ref="C68:C99">I_k*(1-B68/U_o)</f>
        <v>2.88</v>
      </c>
      <c r="D68" s="1">
        <f aca="true" t="shared" si="8" ref="D68:D104">I_o*(EXP(k*B68)-1)</f>
        <v>2.5153943965525376</v>
      </c>
    </row>
    <row r="69" spans="1:4" ht="12.75">
      <c r="A69">
        <f t="shared" si="3"/>
        <v>65</v>
      </c>
      <c r="B69">
        <f aca="true" t="shared" si="9" ref="B69:B100">U_minu+DUu*A69</f>
        <v>1.105</v>
      </c>
      <c r="C69">
        <f t="shared" si="7"/>
        <v>2.8</v>
      </c>
      <c r="D69" s="1">
        <f t="shared" si="8"/>
        <v>2.6522393984568446</v>
      </c>
    </row>
    <row r="70" spans="1:4" ht="12.75">
      <c r="A70">
        <f aca="true" t="shared" si="10" ref="A70:A104">1+A69</f>
        <v>66</v>
      </c>
      <c r="B70">
        <f t="shared" si="9"/>
        <v>1.122</v>
      </c>
      <c r="C70">
        <f t="shared" si="7"/>
        <v>2.7199999999999998</v>
      </c>
      <c r="D70" s="1">
        <f t="shared" si="8"/>
        <v>2.796244526792133</v>
      </c>
    </row>
    <row r="71" spans="1:4" ht="12.75">
      <c r="A71">
        <f t="shared" si="10"/>
        <v>67</v>
      </c>
      <c r="B71">
        <f t="shared" si="9"/>
        <v>1.139</v>
      </c>
      <c r="C71">
        <f t="shared" si="7"/>
        <v>2.6399999999999997</v>
      </c>
      <c r="D71" s="1">
        <f t="shared" si="8"/>
        <v>2.947784420089539</v>
      </c>
    </row>
    <row r="72" spans="1:4" ht="12.75">
      <c r="A72">
        <f t="shared" si="10"/>
        <v>68</v>
      </c>
      <c r="B72">
        <f t="shared" si="9"/>
        <v>1.1560000000000001</v>
      </c>
      <c r="C72">
        <f t="shared" si="7"/>
        <v>2.5599999999999996</v>
      </c>
      <c r="D72" s="1">
        <f t="shared" si="8"/>
        <v>3.107253319052098</v>
      </c>
    </row>
    <row r="73" spans="1:4" ht="12.75">
      <c r="A73">
        <f t="shared" si="10"/>
        <v>69</v>
      </c>
      <c r="B73">
        <f t="shared" si="9"/>
        <v>1.173</v>
      </c>
      <c r="C73">
        <f t="shared" si="7"/>
        <v>2.4799999999999995</v>
      </c>
      <c r="D73" s="1">
        <f t="shared" si="8"/>
        <v>3.275066092197061</v>
      </c>
    </row>
    <row r="74" spans="1:4" ht="12.75">
      <c r="A74">
        <f t="shared" si="10"/>
        <v>70</v>
      </c>
      <c r="B74">
        <f t="shared" si="9"/>
        <v>1.1900000000000002</v>
      </c>
      <c r="C74">
        <f t="shared" si="7"/>
        <v>2.3999999999999995</v>
      </c>
      <c r="D74" s="1">
        <f t="shared" si="8"/>
        <v>3.4516593151628485</v>
      </c>
    </row>
    <row r="75" spans="1:4" ht="12.75">
      <c r="A75">
        <f t="shared" si="10"/>
        <v>71</v>
      </c>
      <c r="B75">
        <f t="shared" si="9"/>
        <v>1.207</v>
      </c>
      <c r="C75">
        <f t="shared" si="7"/>
        <v>2.3199999999999994</v>
      </c>
      <c r="D75" s="1">
        <f t="shared" si="8"/>
        <v>3.637492406488412</v>
      </c>
    </row>
    <row r="76" spans="1:4" ht="12.75">
      <c r="A76">
        <f t="shared" si="10"/>
        <v>72</v>
      </c>
      <c r="B76">
        <f t="shared" si="9"/>
        <v>1.2240000000000002</v>
      </c>
      <c r="C76">
        <f t="shared" si="7"/>
        <v>2.2399999999999993</v>
      </c>
      <c r="D76" s="1">
        <f t="shared" si="8"/>
        <v>3.8330488228198902</v>
      </c>
    </row>
    <row r="77" spans="1:4" ht="12.75">
      <c r="A77">
        <f t="shared" si="10"/>
        <v>73</v>
      </c>
      <c r="B77">
        <f t="shared" si="9"/>
        <v>1.241</v>
      </c>
      <c r="C77">
        <f t="shared" si="7"/>
        <v>2.1599999999999993</v>
      </c>
      <c r="D77" s="1">
        <f t="shared" si="8"/>
        <v>4.038837316653925</v>
      </c>
    </row>
    <row r="78" spans="1:4" ht="12.75">
      <c r="A78">
        <f t="shared" si="10"/>
        <v>74</v>
      </c>
      <c r="B78">
        <f t="shared" si="9"/>
        <v>1.258</v>
      </c>
      <c r="C78">
        <f t="shared" si="7"/>
        <v>2.08</v>
      </c>
      <c r="D78" s="1">
        <f t="shared" si="8"/>
        <v>4.2553932598897495</v>
      </c>
    </row>
    <row r="79" spans="1:4" ht="12.75">
      <c r="A79">
        <f t="shared" si="10"/>
        <v>75</v>
      </c>
      <c r="B79">
        <f t="shared" si="9"/>
        <v>1.2750000000000001</v>
      </c>
      <c r="C79">
        <f t="shared" si="7"/>
        <v>1.9999999999999991</v>
      </c>
      <c r="D79" s="1">
        <f t="shared" si="8"/>
        <v>4.483280036633348</v>
      </c>
    </row>
    <row r="80" spans="1:4" ht="12.75">
      <c r="A80">
        <f t="shared" si="10"/>
        <v>76</v>
      </c>
      <c r="B80">
        <f t="shared" si="9"/>
        <v>1.292</v>
      </c>
      <c r="C80">
        <f t="shared" si="7"/>
        <v>1.92</v>
      </c>
      <c r="D80" s="1">
        <f t="shared" si="8"/>
        <v>4.723090508877154</v>
      </c>
    </row>
    <row r="81" spans="1:4" ht="12.75">
      <c r="A81">
        <f t="shared" si="10"/>
        <v>77</v>
      </c>
      <c r="B81">
        <f t="shared" si="9"/>
        <v>1.3090000000000002</v>
      </c>
      <c r="C81">
        <f t="shared" si="7"/>
        <v>1.839999999999999</v>
      </c>
      <c r="D81" s="1">
        <f t="shared" si="8"/>
        <v>4.975448558868368</v>
      </c>
    </row>
    <row r="82" spans="1:4" ht="12.75">
      <c r="A82">
        <f t="shared" si="10"/>
        <v>78</v>
      </c>
      <c r="B82">
        <f t="shared" si="9"/>
        <v>1.326</v>
      </c>
      <c r="C82">
        <f t="shared" si="7"/>
        <v>1.7599999999999998</v>
      </c>
      <c r="D82" s="1">
        <f t="shared" si="8"/>
        <v>5.241010712178427</v>
      </c>
    </row>
    <row r="83" spans="1:4" ht="12.75">
      <c r="A83">
        <f t="shared" si="10"/>
        <v>79</v>
      </c>
      <c r="B83">
        <f t="shared" si="9"/>
        <v>1.3430000000000002</v>
      </c>
      <c r="C83">
        <f t="shared" si="7"/>
        <v>1.6799999999999988</v>
      </c>
      <c r="D83" s="1">
        <f t="shared" si="8"/>
        <v>5.52046784569619</v>
      </c>
    </row>
    <row r="84" spans="1:4" ht="12.75">
      <c r="A84">
        <f t="shared" si="10"/>
        <v>80</v>
      </c>
      <c r="B84">
        <f t="shared" si="9"/>
        <v>1.36</v>
      </c>
      <c r="C84">
        <f t="shared" si="7"/>
        <v>1.5999999999999996</v>
      </c>
      <c r="D84" s="1">
        <f t="shared" si="8"/>
        <v>5.814546984988227</v>
      </c>
    </row>
    <row r="85" spans="1:4" ht="12.75">
      <c r="A85">
        <f t="shared" si="10"/>
        <v>81</v>
      </c>
      <c r="B85">
        <f t="shared" si="9"/>
        <v>1.377</v>
      </c>
      <c r="C85">
        <f t="shared" si="7"/>
        <v>1.5199999999999996</v>
      </c>
      <c r="D85" s="1">
        <f t="shared" si="8"/>
        <v>6.124013195702262</v>
      </c>
    </row>
    <row r="86" spans="1:4" ht="12.75">
      <c r="A86">
        <f t="shared" si="10"/>
        <v>82</v>
      </c>
      <c r="B86">
        <f t="shared" si="9"/>
        <v>1.3940000000000001</v>
      </c>
      <c r="C86">
        <f t="shared" si="7"/>
        <v>1.4399999999999995</v>
      </c>
      <c r="D86" s="1">
        <f t="shared" si="8"/>
        <v>6.449671573934246</v>
      </c>
    </row>
    <row r="87" spans="1:4" ht="12.75">
      <c r="A87">
        <f t="shared" si="10"/>
        <v>83</v>
      </c>
      <c r="B87">
        <f t="shared" si="9"/>
        <v>1.411</v>
      </c>
      <c r="C87">
        <f t="shared" si="7"/>
        <v>1.3599999999999994</v>
      </c>
      <c r="D87" s="1">
        <f t="shared" si="8"/>
        <v>6.792369340737243</v>
      </c>
    </row>
    <row r="88" spans="1:4" ht="12.75">
      <c r="A88">
        <f t="shared" si="10"/>
        <v>84</v>
      </c>
      <c r="B88">
        <f t="shared" si="9"/>
        <v>1.4280000000000002</v>
      </c>
      <c r="C88">
        <f t="shared" si="7"/>
        <v>1.2799999999999994</v>
      </c>
      <c r="D88" s="1">
        <f t="shared" si="8"/>
        <v>7.1529980462210645</v>
      </c>
    </row>
    <row r="89" spans="1:4" ht="12.75">
      <c r="A89">
        <f t="shared" si="10"/>
        <v>85</v>
      </c>
      <c r="B89">
        <f t="shared" si="9"/>
        <v>1.445</v>
      </c>
      <c r="C89">
        <f t="shared" si="7"/>
        <v>1.1999999999999993</v>
      </c>
      <c r="D89" s="1">
        <f t="shared" si="8"/>
        <v>7.53249588897677</v>
      </c>
    </row>
    <row r="90" spans="1:4" ht="12.75">
      <c r="A90">
        <f t="shared" si="10"/>
        <v>86</v>
      </c>
      <c r="B90">
        <f t="shared" si="9"/>
        <v>1.4620000000000002</v>
      </c>
      <c r="C90">
        <f t="shared" si="7"/>
        <v>1.1199999999999992</v>
      </c>
      <c r="D90" s="1">
        <f t="shared" si="8"/>
        <v>7.931850156860204</v>
      </c>
    </row>
    <row r="91" spans="1:4" ht="12.75">
      <c r="A91">
        <f t="shared" si="10"/>
        <v>87</v>
      </c>
      <c r="B91">
        <f t="shared" si="9"/>
        <v>1.479</v>
      </c>
      <c r="C91">
        <f t="shared" si="7"/>
        <v>1.0399999999999991</v>
      </c>
      <c r="D91" s="1">
        <f t="shared" si="8"/>
        <v>8.352099795484278</v>
      </c>
    </row>
    <row r="92" spans="1:4" ht="12.75">
      <c r="A92">
        <f t="shared" si="10"/>
        <v>88</v>
      </c>
      <c r="B92">
        <f t="shared" si="9"/>
        <v>1.496</v>
      </c>
      <c r="C92">
        <f t="shared" si="7"/>
        <v>0.96</v>
      </c>
      <c r="D92" s="1">
        <f t="shared" si="8"/>
        <v>8.794338111102386</v>
      </c>
    </row>
    <row r="93" spans="1:4" ht="12.75">
      <c r="A93">
        <f t="shared" si="10"/>
        <v>89</v>
      </c>
      <c r="B93">
        <f t="shared" si="9"/>
        <v>1.5130000000000001</v>
      </c>
      <c r="C93">
        <f t="shared" si="7"/>
        <v>0.879999999999999</v>
      </c>
      <c r="D93" s="1">
        <f t="shared" si="8"/>
        <v>9.25971561491434</v>
      </c>
    </row>
    <row r="94" spans="1:4" ht="12.75">
      <c r="A94">
        <f t="shared" si="10"/>
        <v>90</v>
      </c>
      <c r="B94">
        <f t="shared" si="9"/>
        <v>1.53</v>
      </c>
      <c r="C94">
        <f t="shared" si="7"/>
        <v>0.7999999999999998</v>
      </c>
      <c r="D94" s="1">
        <f t="shared" si="8"/>
        <v>9.749443016194633</v>
      </c>
    </row>
    <row r="95" spans="1:4" ht="12.75">
      <c r="A95">
        <f t="shared" si="10"/>
        <v>91</v>
      </c>
      <c r="B95">
        <f t="shared" si="9"/>
        <v>1.5470000000000002</v>
      </c>
      <c r="C95">
        <f t="shared" si="7"/>
        <v>0.7199999999999989</v>
      </c>
      <c r="D95" s="1">
        <f t="shared" si="8"/>
        <v>10.264794372029982</v>
      </c>
    </row>
    <row r="96" spans="1:4" ht="12.75">
      <c r="A96">
        <f t="shared" si="10"/>
        <v>92</v>
      </c>
      <c r="B96">
        <f t="shared" si="9"/>
        <v>1.564</v>
      </c>
      <c r="C96">
        <f t="shared" si="7"/>
        <v>0.6399999999999997</v>
      </c>
      <c r="D96" s="1">
        <f t="shared" si="8"/>
        <v>10.807110401860063</v>
      </c>
    </row>
    <row r="97" spans="1:4" ht="12.75">
      <c r="A97">
        <f t="shared" si="10"/>
        <v>93</v>
      </c>
      <c r="B97">
        <f t="shared" si="9"/>
        <v>1.5810000000000002</v>
      </c>
      <c r="C97">
        <f t="shared" si="7"/>
        <v>0.5599999999999987</v>
      </c>
      <c r="D97" s="1">
        <f t="shared" si="8"/>
        <v>11.377801975444712</v>
      </c>
    </row>
    <row r="98" spans="1:4" ht="12.75">
      <c r="A98">
        <f t="shared" si="10"/>
        <v>94</v>
      </c>
      <c r="B98">
        <f t="shared" si="9"/>
        <v>1.598</v>
      </c>
      <c r="C98">
        <f t="shared" si="7"/>
        <v>0.47999999999999954</v>
      </c>
      <c r="D98" s="1">
        <f t="shared" si="8"/>
        <v>11.978353783331654</v>
      </c>
    </row>
    <row r="99" spans="1:4" ht="12.75">
      <c r="A99">
        <f t="shared" si="10"/>
        <v>95</v>
      </c>
      <c r="B99">
        <f t="shared" si="9"/>
        <v>1.6150000000000002</v>
      </c>
      <c r="C99">
        <f t="shared" si="7"/>
        <v>0.3999999999999986</v>
      </c>
      <c r="D99" s="1">
        <f t="shared" si="8"/>
        <v>12.6103281993737</v>
      </c>
    </row>
    <row r="100" spans="1:4" ht="12.75">
      <c r="A100">
        <f t="shared" si="10"/>
        <v>96</v>
      </c>
      <c r="B100">
        <f t="shared" si="9"/>
        <v>1.6320000000000001</v>
      </c>
      <c r="C100">
        <f>I_k*(1-B100/U_o)</f>
        <v>0.3199999999999994</v>
      </c>
      <c r="D100" s="1">
        <f t="shared" si="8"/>
        <v>13.27536934534403</v>
      </c>
    </row>
    <row r="101" spans="1:4" ht="12.75">
      <c r="A101">
        <f t="shared" si="10"/>
        <v>97</v>
      </c>
      <c r="B101">
        <f>U_minu+DUu*A101</f>
        <v>1.649</v>
      </c>
      <c r="C101">
        <f>I_k*(1-B101/U_o)</f>
        <v>0.23999999999999932</v>
      </c>
      <c r="D101" s="1">
        <f t="shared" si="8"/>
        <v>13.975207368223892</v>
      </c>
    </row>
    <row r="102" spans="1:4" ht="12.75">
      <c r="A102">
        <f t="shared" si="10"/>
        <v>98</v>
      </c>
      <c r="B102">
        <f>U_minu+DUu*A102</f>
        <v>1.6660000000000001</v>
      </c>
      <c r="C102">
        <f>I_k*(1-B102/U_o)</f>
        <v>0.15999999999999925</v>
      </c>
      <c r="D102" s="1">
        <f t="shared" si="8"/>
        <v>14.71166294129044</v>
      </c>
    </row>
    <row r="103" spans="1:4" ht="12.75">
      <c r="A103">
        <f t="shared" si="10"/>
        <v>99</v>
      </c>
      <c r="B103">
        <f>U_minu+DUu*A103</f>
        <v>1.683</v>
      </c>
      <c r="C103">
        <f>I_k*(1-B103/U_o)</f>
        <v>0.07999999999999918</v>
      </c>
      <c r="D103" s="1">
        <f t="shared" si="8"/>
        <v>15.486652000714367</v>
      </c>
    </row>
    <row r="104" spans="1:4" ht="12.75">
      <c r="A104">
        <f t="shared" si="10"/>
        <v>100</v>
      </c>
      <c r="B104">
        <f>U_minu+DUu*A104</f>
        <v>1.7000000000000002</v>
      </c>
      <c r="C104">
        <f>I_k*(1-B104/U_o)</f>
        <v>-1.7763568394002505E-15</v>
      </c>
      <c r="D104" s="1">
        <f t="shared" si="8"/>
        <v>16.302190729990183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1">
      <selection activeCell="D5" sqref="D5"/>
    </sheetView>
  </sheetViews>
  <sheetFormatPr defaultColWidth="9.140625" defaultRowHeight="12.75"/>
  <cols>
    <col min="4" max="4" width="12.421875" style="0" bestFit="1" customWidth="1"/>
  </cols>
  <sheetData>
    <row r="1" spans="2:3" ht="12.75">
      <c r="B1" s="5" t="s">
        <v>2</v>
      </c>
      <c r="C1">
        <f>(Skusmo!G26-Skusmo!D26)/100</f>
        <v>0</v>
      </c>
    </row>
    <row r="3" spans="2:5" s="1" customFormat="1" ht="12.75">
      <c r="B3" s="1" t="s">
        <v>1</v>
      </c>
      <c r="C3" s="1" t="s">
        <v>3</v>
      </c>
      <c r="D3" s="1" t="s">
        <v>4</v>
      </c>
      <c r="E3" s="1" t="s">
        <v>13</v>
      </c>
    </row>
    <row r="4" spans="1:5" s="1" customFormat="1" ht="12.75">
      <c r="A4" s="4">
        <v>0</v>
      </c>
      <c r="B4">
        <f>Skusmo!$D$26+$C$1*A4</f>
        <v>0</v>
      </c>
      <c r="C4">
        <f aca="true" t="shared" si="0" ref="C4:C35">I_k*(1-B4/U_o)</f>
        <v>8</v>
      </c>
      <c r="D4" s="1">
        <f aca="true" t="shared" si="1" ref="D4:D35">I_o*(EXP(k*B4)-1)</f>
        <v>0</v>
      </c>
      <c r="E4" s="1">
        <f>C4-D4</f>
        <v>8</v>
      </c>
    </row>
    <row r="5" spans="1:5" ht="12.75">
      <c r="A5">
        <f>1+A4</f>
        <v>1</v>
      </c>
      <c r="B5">
        <f>Skusmo!$D$26+$C$1*A5</f>
        <v>0</v>
      </c>
      <c r="C5">
        <f t="shared" si="0"/>
        <v>8</v>
      </c>
      <c r="D5" s="1">
        <f t="shared" si="1"/>
        <v>0</v>
      </c>
      <c r="E5" s="1">
        <f aca="true" t="shared" si="2" ref="E5:E68">C5-D5</f>
        <v>8</v>
      </c>
    </row>
    <row r="6" spans="1:5" ht="12.75">
      <c r="A6">
        <f aca="true" t="shared" si="3" ref="A6:A69">1+A5</f>
        <v>2</v>
      </c>
      <c r="B6">
        <f>Skusmo!$D$26+$C$1*A6</f>
        <v>0</v>
      </c>
      <c r="C6">
        <f t="shared" si="0"/>
        <v>8</v>
      </c>
      <c r="D6" s="1">
        <f t="shared" si="1"/>
        <v>0</v>
      </c>
      <c r="E6" s="1">
        <f t="shared" si="2"/>
        <v>8</v>
      </c>
    </row>
    <row r="7" spans="1:5" ht="12.75">
      <c r="A7">
        <f t="shared" si="3"/>
        <v>3</v>
      </c>
      <c r="B7">
        <f>Skusmo!$D$26+$C$1*A7</f>
        <v>0</v>
      </c>
      <c r="C7">
        <f t="shared" si="0"/>
        <v>8</v>
      </c>
      <c r="D7" s="1">
        <f t="shared" si="1"/>
        <v>0</v>
      </c>
      <c r="E7" s="1">
        <f t="shared" si="2"/>
        <v>8</v>
      </c>
    </row>
    <row r="8" spans="1:5" ht="12.75">
      <c r="A8">
        <f t="shared" si="3"/>
        <v>4</v>
      </c>
      <c r="B8">
        <f>Skusmo!$D$26+$C$1*A8</f>
        <v>0</v>
      </c>
      <c r="C8">
        <f t="shared" si="0"/>
        <v>8</v>
      </c>
      <c r="D8" s="1">
        <f t="shared" si="1"/>
        <v>0</v>
      </c>
      <c r="E8" s="1">
        <f t="shared" si="2"/>
        <v>8</v>
      </c>
    </row>
    <row r="9" spans="1:5" ht="12.75">
      <c r="A9">
        <f t="shared" si="3"/>
        <v>5</v>
      </c>
      <c r="B9">
        <f>Skusmo!$D$26+$C$1*A9</f>
        <v>0</v>
      </c>
      <c r="C9">
        <f t="shared" si="0"/>
        <v>8</v>
      </c>
      <c r="D9" s="1">
        <f t="shared" si="1"/>
        <v>0</v>
      </c>
      <c r="E9" s="1">
        <f t="shared" si="2"/>
        <v>8</v>
      </c>
    </row>
    <row r="10" spans="1:5" ht="12.75">
      <c r="A10">
        <f t="shared" si="3"/>
        <v>6</v>
      </c>
      <c r="B10">
        <f>Skusmo!$D$26+$C$1*A10</f>
        <v>0</v>
      </c>
      <c r="C10">
        <f t="shared" si="0"/>
        <v>8</v>
      </c>
      <c r="D10" s="1">
        <f t="shared" si="1"/>
        <v>0</v>
      </c>
      <c r="E10" s="1">
        <f t="shared" si="2"/>
        <v>8</v>
      </c>
    </row>
    <row r="11" spans="1:5" ht="12.75">
      <c r="A11">
        <f t="shared" si="3"/>
        <v>7</v>
      </c>
      <c r="B11">
        <f>Skusmo!$D$26+$C$1*A11</f>
        <v>0</v>
      </c>
      <c r="C11">
        <f t="shared" si="0"/>
        <v>8</v>
      </c>
      <c r="D11" s="1">
        <f t="shared" si="1"/>
        <v>0</v>
      </c>
      <c r="E11" s="1">
        <f t="shared" si="2"/>
        <v>8</v>
      </c>
    </row>
    <row r="12" spans="1:5" ht="12.75">
      <c r="A12">
        <f t="shared" si="3"/>
        <v>8</v>
      </c>
      <c r="B12">
        <f>Skusmo!$D$26+$C$1*A12</f>
        <v>0</v>
      </c>
      <c r="C12">
        <f t="shared" si="0"/>
        <v>8</v>
      </c>
      <c r="D12" s="1">
        <f t="shared" si="1"/>
        <v>0</v>
      </c>
      <c r="E12" s="1">
        <f t="shared" si="2"/>
        <v>8</v>
      </c>
    </row>
    <row r="13" spans="1:5" ht="12.75">
      <c r="A13">
        <f t="shared" si="3"/>
        <v>9</v>
      </c>
      <c r="B13">
        <f>Skusmo!$D$26+$C$1*A13</f>
        <v>0</v>
      </c>
      <c r="C13">
        <f t="shared" si="0"/>
        <v>8</v>
      </c>
      <c r="D13" s="1">
        <f t="shared" si="1"/>
        <v>0</v>
      </c>
      <c r="E13" s="1">
        <f t="shared" si="2"/>
        <v>8</v>
      </c>
    </row>
    <row r="14" spans="1:5" ht="12.75">
      <c r="A14">
        <f t="shared" si="3"/>
        <v>10</v>
      </c>
      <c r="B14">
        <f>Skusmo!$D$26+$C$1*A14</f>
        <v>0</v>
      </c>
      <c r="C14">
        <f t="shared" si="0"/>
        <v>8</v>
      </c>
      <c r="D14" s="1">
        <f t="shared" si="1"/>
        <v>0</v>
      </c>
      <c r="E14" s="1">
        <f t="shared" si="2"/>
        <v>8</v>
      </c>
    </row>
    <row r="15" spans="1:5" ht="12.75">
      <c r="A15">
        <f t="shared" si="3"/>
        <v>11</v>
      </c>
      <c r="B15">
        <f>Skusmo!$D$26+$C$1*A15</f>
        <v>0</v>
      </c>
      <c r="C15">
        <f t="shared" si="0"/>
        <v>8</v>
      </c>
      <c r="D15" s="1">
        <f t="shared" si="1"/>
        <v>0</v>
      </c>
      <c r="E15" s="1">
        <f t="shared" si="2"/>
        <v>8</v>
      </c>
    </row>
    <row r="16" spans="1:5" ht="12.75">
      <c r="A16">
        <f t="shared" si="3"/>
        <v>12</v>
      </c>
      <c r="B16">
        <f>Skusmo!$D$26+$C$1*A16</f>
        <v>0</v>
      </c>
      <c r="C16">
        <f t="shared" si="0"/>
        <v>8</v>
      </c>
      <c r="D16" s="1">
        <f t="shared" si="1"/>
        <v>0</v>
      </c>
      <c r="E16" s="1">
        <f t="shared" si="2"/>
        <v>8</v>
      </c>
    </row>
    <row r="17" spans="1:5" ht="12.75">
      <c r="A17">
        <f t="shared" si="3"/>
        <v>13</v>
      </c>
      <c r="B17">
        <f>Skusmo!$D$26+$C$1*A17</f>
        <v>0</v>
      </c>
      <c r="C17">
        <f t="shared" si="0"/>
        <v>8</v>
      </c>
      <c r="D17" s="1">
        <f t="shared" si="1"/>
        <v>0</v>
      </c>
      <c r="E17" s="1">
        <f t="shared" si="2"/>
        <v>8</v>
      </c>
    </row>
    <row r="18" spans="1:5" ht="12.75">
      <c r="A18">
        <f t="shared" si="3"/>
        <v>14</v>
      </c>
      <c r="B18">
        <f>Skusmo!$D$26+$C$1*A18</f>
        <v>0</v>
      </c>
      <c r="C18">
        <f t="shared" si="0"/>
        <v>8</v>
      </c>
      <c r="D18" s="1">
        <f t="shared" si="1"/>
        <v>0</v>
      </c>
      <c r="E18" s="1">
        <f t="shared" si="2"/>
        <v>8</v>
      </c>
    </row>
    <row r="19" spans="1:5" ht="12.75">
      <c r="A19">
        <f t="shared" si="3"/>
        <v>15</v>
      </c>
      <c r="B19">
        <f>Skusmo!$D$26+$C$1*A19</f>
        <v>0</v>
      </c>
      <c r="C19">
        <f t="shared" si="0"/>
        <v>8</v>
      </c>
      <c r="D19" s="1">
        <f t="shared" si="1"/>
        <v>0</v>
      </c>
      <c r="E19" s="1">
        <f t="shared" si="2"/>
        <v>8</v>
      </c>
    </row>
    <row r="20" spans="1:5" ht="12.75">
      <c r="A20">
        <f t="shared" si="3"/>
        <v>16</v>
      </c>
      <c r="B20">
        <f>Skusmo!$D$26+$C$1*A20</f>
        <v>0</v>
      </c>
      <c r="C20">
        <f t="shared" si="0"/>
        <v>8</v>
      </c>
      <c r="D20" s="1">
        <f t="shared" si="1"/>
        <v>0</v>
      </c>
      <c r="E20" s="1">
        <f t="shared" si="2"/>
        <v>8</v>
      </c>
    </row>
    <row r="21" spans="1:5" ht="12.75">
      <c r="A21">
        <f t="shared" si="3"/>
        <v>17</v>
      </c>
      <c r="B21">
        <f>Skusmo!$D$26+$C$1*A21</f>
        <v>0</v>
      </c>
      <c r="C21">
        <f t="shared" si="0"/>
        <v>8</v>
      </c>
      <c r="D21" s="1">
        <f t="shared" si="1"/>
        <v>0</v>
      </c>
      <c r="E21" s="1">
        <f t="shared" si="2"/>
        <v>8</v>
      </c>
    </row>
    <row r="22" spans="1:5" ht="12.75">
      <c r="A22">
        <f t="shared" si="3"/>
        <v>18</v>
      </c>
      <c r="B22">
        <f>Skusmo!$D$26+$C$1*A22</f>
        <v>0</v>
      </c>
      <c r="C22">
        <f t="shared" si="0"/>
        <v>8</v>
      </c>
      <c r="D22" s="1">
        <f t="shared" si="1"/>
        <v>0</v>
      </c>
      <c r="E22" s="1">
        <f t="shared" si="2"/>
        <v>8</v>
      </c>
    </row>
    <row r="23" spans="1:5" ht="12.75">
      <c r="A23">
        <f t="shared" si="3"/>
        <v>19</v>
      </c>
      <c r="B23">
        <f>Skusmo!$D$26+$C$1*A23</f>
        <v>0</v>
      </c>
      <c r="C23">
        <f t="shared" si="0"/>
        <v>8</v>
      </c>
      <c r="D23" s="1">
        <f t="shared" si="1"/>
        <v>0</v>
      </c>
      <c r="E23" s="1">
        <f t="shared" si="2"/>
        <v>8</v>
      </c>
    </row>
    <row r="24" spans="1:5" ht="12.75">
      <c r="A24">
        <f t="shared" si="3"/>
        <v>20</v>
      </c>
      <c r="B24">
        <f>Skusmo!$D$26+$C$1*A24</f>
        <v>0</v>
      </c>
      <c r="C24">
        <f t="shared" si="0"/>
        <v>8</v>
      </c>
      <c r="D24" s="1">
        <f t="shared" si="1"/>
        <v>0</v>
      </c>
      <c r="E24" s="1">
        <f t="shared" si="2"/>
        <v>8</v>
      </c>
    </row>
    <row r="25" spans="1:5" ht="12.75">
      <c r="A25">
        <f t="shared" si="3"/>
        <v>21</v>
      </c>
      <c r="B25">
        <f>Skusmo!$D$26+$C$1*A25</f>
        <v>0</v>
      </c>
      <c r="C25">
        <f t="shared" si="0"/>
        <v>8</v>
      </c>
      <c r="D25" s="1">
        <f t="shared" si="1"/>
        <v>0</v>
      </c>
      <c r="E25" s="1">
        <f t="shared" si="2"/>
        <v>8</v>
      </c>
    </row>
    <row r="26" spans="1:5" ht="12.75">
      <c r="A26">
        <f t="shared" si="3"/>
        <v>22</v>
      </c>
      <c r="B26">
        <f>Skusmo!$D$26+$C$1*A26</f>
        <v>0</v>
      </c>
      <c r="C26">
        <f t="shared" si="0"/>
        <v>8</v>
      </c>
      <c r="D26" s="1">
        <f t="shared" si="1"/>
        <v>0</v>
      </c>
      <c r="E26" s="1">
        <f t="shared" si="2"/>
        <v>8</v>
      </c>
    </row>
    <row r="27" spans="1:5" ht="12.75">
      <c r="A27">
        <f t="shared" si="3"/>
        <v>23</v>
      </c>
      <c r="B27">
        <f>Skusmo!$D$26+$C$1*A27</f>
        <v>0</v>
      </c>
      <c r="C27">
        <f t="shared" si="0"/>
        <v>8</v>
      </c>
      <c r="D27" s="1">
        <f t="shared" si="1"/>
        <v>0</v>
      </c>
      <c r="E27" s="1">
        <f t="shared" si="2"/>
        <v>8</v>
      </c>
    </row>
    <row r="28" spans="1:5" ht="12.75">
      <c r="A28">
        <f t="shared" si="3"/>
        <v>24</v>
      </c>
      <c r="B28">
        <f>Skusmo!$D$26+$C$1*A28</f>
        <v>0</v>
      </c>
      <c r="C28">
        <f t="shared" si="0"/>
        <v>8</v>
      </c>
      <c r="D28" s="1">
        <f t="shared" si="1"/>
        <v>0</v>
      </c>
      <c r="E28" s="1">
        <f t="shared" si="2"/>
        <v>8</v>
      </c>
    </row>
    <row r="29" spans="1:5" ht="12.75">
      <c r="A29">
        <f t="shared" si="3"/>
        <v>25</v>
      </c>
      <c r="B29">
        <f>Skusmo!$D$26+$C$1*A29</f>
        <v>0</v>
      </c>
      <c r="C29">
        <f t="shared" si="0"/>
        <v>8</v>
      </c>
      <c r="D29" s="1">
        <f t="shared" si="1"/>
        <v>0</v>
      </c>
      <c r="E29" s="1">
        <f t="shared" si="2"/>
        <v>8</v>
      </c>
    </row>
    <row r="30" spans="1:5" ht="12.75">
      <c r="A30">
        <f t="shared" si="3"/>
        <v>26</v>
      </c>
      <c r="B30">
        <f>Skusmo!$D$26+$C$1*A30</f>
        <v>0</v>
      </c>
      <c r="C30">
        <f t="shared" si="0"/>
        <v>8</v>
      </c>
      <c r="D30" s="1">
        <f t="shared" si="1"/>
        <v>0</v>
      </c>
      <c r="E30" s="1">
        <f t="shared" si="2"/>
        <v>8</v>
      </c>
    </row>
    <row r="31" spans="1:5" ht="12.75">
      <c r="A31">
        <f t="shared" si="3"/>
        <v>27</v>
      </c>
      <c r="B31">
        <f>Skusmo!$D$26+$C$1*A31</f>
        <v>0</v>
      </c>
      <c r="C31">
        <f t="shared" si="0"/>
        <v>8</v>
      </c>
      <c r="D31" s="1">
        <f t="shared" si="1"/>
        <v>0</v>
      </c>
      <c r="E31" s="1">
        <f t="shared" si="2"/>
        <v>8</v>
      </c>
    </row>
    <row r="32" spans="1:5" ht="12.75">
      <c r="A32">
        <f t="shared" si="3"/>
        <v>28</v>
      </c>
      <c r="B32">
        <f>Skusmo!$D$26+$C$1*A32</f>
        <v>0</v>
      </c>
      <c r="C32">
        <f t="shared" si="0"/>
        <v>8</v>
      </c>
      <c r="D32" s="1">
        <f t="shared" si="1"/>
        <v>0</v>
      </c>
      <c r="E32" s="1">
        <f t="shared" si="2"/>
        <v>8</v>
      </c>
    </row>
    <row r="33" spans="1:5" ht="12.75">
      <c r="A33">
        <f t="shared" si="3"/>
        <v>29</v>
      </c>
      <c r="B33">
        <f>Skusmo!$D$26+$C$1*A33</f>
        <v>0</v>
      </c>
      <c r="C33">
        <f t="shared" si="0"/>
        <v>8</v>
      </c>
      <c r="D33" s="1">
        <f t="shared" si="1"/>
        <v>0</v>
      </c>
      <c r="E33" s="1">
        <f t="shared" si="2"/>
        <v>8</v>
      </c>
    </row>
    <row r="34" spans="1:5" ht="12.75">
      <c r="A34">
        <f t="shared" si="3"/>
        <v>30</v>
      </c>
      <c r="B34">
        <f>Skusmo!$D$26+$C$1*A34</f>
        <v>0</v>
      </c>
      <c r="C34">
        <f t="shared" si="0"/>
        <v>8</v>
      </c>
      <c r="D34" s="1">
        <f t="shared" si="1"/>
        <v>0</v>
      </c>
      <c r="E34" s="1">
        <f t="shared" si="2"/>
        <v>8</v>
      </c>
    </row>
    <row r="35" spans="1:5" ht="12.75">
      <c r="A35">
        <f t="shared" si="3"/>
        <v>31</v>
      </c>
      <c r="B35">
        <f>Skusmo!$D$26+$C$1*A35</f>
        <v>0</v>
      </c>
      <c r="C35">
        <f t="shared" si="0"/>
        <v>8</v>
      </c>
      <c r="D35" s="1">
        <f t="shared" si="1"/>
        <v>0</v>
      </c>
      <c r="E35" s="1">
        <f t="shared" si="2"/>
        <v>8</v>
      </c>
    </row>
    <row r="36" spans="1:5" ht="12.75">
      <c r="A36">
        <f t="shared" si="3"/>
        <v>32</v>
      </c>
      <c r="B36">
        <f>Skusmo!$D$26+$C$1*A36</f>
        <v>0</v>
      </c>
      <c r="C36">
        <f aca="true" t="shared" si="4" ref="C36:C67">I_k*(1-B36/U_o)</f>
        <v>8</v>
      </c>
      <c r="D36" s="1">
        <f aca="true" t="shared" si="5" ref="D36:D67">I_o*(EXP(k*B36)-1)</f>
        <v>0</v>
      </c>
      <c r="E36" s="1">
        <f t="shared" si="2"/>
        <v>8</v>
      </c>
    </row>
    <row r="37" spans="1:5" ht="12.75">
      <c r="A37">
        <f t="shared" si="3"/>
        <v>33</v>
      </c>
      <c r="B37">
        <f>Skusmo!$D$26+$C$1*A37</f>
        <v>0</v>
      </c>
      <c r="C37">
        <f t="shared" si="4"/>
        <v>8</v>
      </c>
      <c r="D37" s="1">
        <f t="shared" si="5"/>
        <v>0</v>
      </c>
      <c r="E37" s="1">
        <f t="shared" si="2"/>
        <v>8</v>
      </c>
    </row>
    <row r="38" spans="1:5" ht="12.75">
      <c r="A38">
        <f t="shared" si="3"/>
        <v>34</v>
      </c>
      <c r="B38">
        <f>Skusmo!$D$26+$C$1*A38</f>
        <v>0</v>
      </c>
      <c r="C38">
        <f t="shared" si="4"/>
        <v>8</v>
      </c>
      <c r="D38" s="1">
        <f t="shared" si="5"/>
        <v>0</v>
      </c>
      <c r="E38" s="1">
        <f t="shared" si="2"/>
        <v>8</v>
      </c>
    </row>
    <row r="39" spans="1:5" ht="12.75">
      <c r="A39">
        <f t="shared" si="3"/>
        <v>35</v>
      </c>
      <c r="B39">
        <f>Skusmo!$D$26+$C$1*A39</f>
        <v>0</v>
      </c>
      <c r="C39">
        <f t="shared" si="4"/>
        <v>8</v>
      </c>
      <c r="D39" s="1">
        <f t="shared" si="5"/>
        <v>0</v>
      </c>
      <c r="E39" s="1">
        <f t="shared" si="2"/>
        <v>8</v>
      </c>
    </row>
    <row r="40" spans="1:5" ht="12.75">
      <c r="A40">
        <f t="shared" si="3"/>
        <v>36</v>
      </c>
      <c r="B40">
        <f>Skusmo!$D$26+$C$1*A40</f>
        <v>0</v>
      </c>
      <c r="C40">
        <f t="shared" si="4"/>
        <v>8</v>
      </c>
      <c r="D40" s="1">
        <f t="shared" si="5"/>
        <v>0</v>
      </c>
      <c r="E40" s="1">
        <f t="shared" si="2"/>
        <v>8</v>
      </c>
    </row>
    <row r="41" spans="1:5" ht="12.75">
      <c r="A41">
        <f t="shared" si="3"/>
        <v>37</v>
      </c>
      <c r="B41">
        <f>Skusmo!$D$26+$C$1*A41</f>
        <v>0</v>
      </c>
      <c r="C41">
        <f t="shared" si="4"/>
        <v>8</v>
      </c>
      <c r="D41" s="1">
        <f t="shared" si="5"/>
        <v>0</v>
      </c>
      <c r="E41" s="1">
        <f t="shared" si="2"/>
        <v>8</v>
      </c>
    </row>
    <row r="42" spans="1:5" ht="12.75">
      <c r="A42">
        <f t="shared" si="3"/>
        <v>38</v>
      </c>
      <c r="B42">
        <f>Skusmo!$D$26+$C$1*A42</f>
        <v>0</v>
      </c>
      <c r="C42">
        <f t="shared" si="4"/>
        <v>8</v>
      </c>
      <c r="D42" s="1">
        <f t="shared" si="5"/>
        <v>0</v>
      </c>
      <c r="E42" s="1">
        <f t="shared" si="2"/>
        <v>8</v>
      </c>
    </row>
    <row r="43" spans="1:5" ht="12.75">
      <c r="A43">
        <f t="shared" si="3"/>
        <v>39</v>
      </c>
      <c r="B43">
        <f>Skusmo!$D$26+$C$1*A43</f>
        <v>0</v>
      </c>
      <c r="C43">
        <f t="shared" si="4"/>
        <v>8</v>
      </c>
      <c r="D43" s="1">
        <f t="shared" si="5"/>
        <v>0</v>
      </c>
      <c r="E43" s="1">
        <f t="shared" si="2"/>
        <v>8</v>
      </c>
    </row>
    <row r="44" spans="1:5" ht="12.75">
      <c r="A44">
        <f t="shared" si="3"/>
        <v>40</v>
      </c>
      <c r="B44">
        <f>Skusmo!$D$26+$C$1*A44</f>
        <v>0</v>
      </c>
      <c r="C44">
        <f t="shared" si="4"/>
        <v>8</v>
      </c>
      <c r="D44" s="1">
        <f t="shared" si="5"/>
        <v>0</v>
      </c>
      <c r="E44" s="1">
        <f t="shared" si="2"/>
        <v>8</v>
      </c>
    </row>
    <row r="45" spans="1:5" ht="12.75">
      <c r="A45">
        <f t="shared" si="3"/>
        <v>41</v>
      </c>
      <c r="B45">
        <f>Skusmo!$D$26+$C$1*A45</f>
        <v>0</v>
      </c>
      <c r="C45">
        <f t="shared" si="4"/>
        <v>8</v>
      </c>
      <c r="D45" s="1">
        <f t="shared" si="5"/>
        <v>0</v>
      </c>
      <c r="E45" s="1">
        <f t="shared" si="2"/>
        <v>8</v>
      </c>
    </row>
    <row r="46" spans="1:5" ht="12.75">
      <c r="A46">
        <f t="shared" si="3"/>
        <v>42</v>
      </c>
      <c r="B46">
        <f>Skusmo!$D$26+$C$1*A46</f>
        <v>0</v>
      </c>
      <c r="C46">
        <f t="shared" si="4"/>
        <v>8</v>
      </c>
      <c r="D46" s="1">
        <f t="shared" si="5"/>
        <v>0</v>
      </c>
      <c r="E46" s="1">
        <f t="shared" si="2"/>
        <v>8</v>
      </c>
    </row>
    <row r="47" spans="1:5" ht="12.75">
      <c r="A47">
        <f t="shared" si="3"/>
        <v>43</v>
      </c>
      <c r="B47">
        <f>Skusmo!$D$26+$C$1*A47</f>
        <v>0</v>
      </c>
      <c r="C47">
        <f t="shared" si="4"/>
        <v>8</v>
      </c>
      <c r="D47" s="1">
        <f t="shared" si="5"/>
        <v>0</v>
      </c>
      <c r="E47" s="1">
        <f t="shared" si="2"/>
        <v>8</v>
      </c>
    </row>
    <row r="48" spans="1:5" ht="12.75">
      <c r="A48">
        <f t="shared" si="3"/>
        <v>44</v>
      </c>
      <c r="B48">
        <f>Skusmo!$D$26+$C$1*A48</f>
        <v>0</v>
      </c>
      <c r="C48">
        <f t="shared" si="4"/>
        <v>8</v>
      </c>
      <c r="D48" s="1">
        <f t="shared" si="5"/>
        <v>0</v>
      </c>
      <c r="E48" s="1">
        <f t="shared" si="2"/>
        <v>8</v>
      </c>
    </row>
    <row r="49" spans="1:5" ht="12.75">
      <c r="A49">
        <f t="shared" si="3"/>
        <v>45</v>
      </c>
      <c r="B49">
        <f>Skusmo!$D$26+$C$1*A49</f>
        <v>0</v>
      </c>
      <c r="C49">
        <f t="shared" si="4"/>
        <v>8</v>
      </c>
      <c r="D49" s="1">
        <f t="shared" si="5"/>
        <v>0</v>
      </c>
      <c r="E49" s="1">
        <f t="shared" si="2"/>
        <v>8</v>
      </c>
    </row>
    <row r="50" spans="1:5" ht="12.75">
      <c r="A50">
        <f t="shared" si="3"/>
        <v>46</v>
      </c>
      <c r="B50">
        <f>Skusmo!$D$26+$C$1*A50</f>
        <v>0</v>
      </c>
      <c r="C50">
        <f t="shared" si="4"/>
        <v>8</v>
      </c>
      <c r="D50" s="1">
        <f t="shared" si="5"/>
        <v>0</v>
      </c>
      <c r="E50" s="1">
        <f t="shared" si="2"/>
        <v>8</v>
      </c>
    </row>
    <row r="51" spans="1:5" ht="12.75">
      <c r="A51">
        <f t="shared" si="3"/>
        <v>47</v>
      </c>
      <c r="B51">
        <f>Skusmo!$D$26+$C$1*A51</f>
        <v>0</v>
      </c>
      <c r="C51">
        <f t="shared" si="4"/>
        <v>8</v>
      </c>
      <c r="D51" s="1">
        <f t="shared" si="5"/>
        <v>0</v>
      </c>
      <c r="E51" s="1">
        <f t="shared" si="2"/>
        <v>8</v>
      </c>
    </row>
    <row r="52" spans="1:5" ht="12.75">
      <c r="A52">
        <f t="shared" si="3"/>
        <v>48</v>
      </c>
      <c r="B52">
        <f>Skusmo!$D$26+$C$1*A52</f>
        <v>0</v>
      </c>
      <c r="C52">
        <f t="shared" si="4"/>
        <v>8</v>
      </c>
      <c r="D52" s="1">
        <f t="shared" si="5"/>
        <v>0</v>
      </c>
      <c r="E52" s="1">
        <f t="shared" si="2"/>
        <v>8</v>
      </c>
    </row>
    <row r="53" spans="1:5" ht="12.75">
      <c r="A53">
        <f t="shared" si="3"/>
        <v>49</v>
      </c>
      <c r="B53">
        <f>Skusmo!$D$26+$C$1*A53</f>
        <v>0</v>
      </c>
      <c r="C53">
        <f t="shared" si="4"/>
        <v>8</v>
      </c>
      <c r="D53" s="1">
        <f t="shared" si="5"/>
        <v>0</v>
      </c>
      <c r="E53" s="1">
        <f t="shared" si="2"/>
        <v>8</v>
      </c>
    </row>
    <row r="54" spans="1:5" ht="12.75">
      <c r="A54">
        <f t="shared" si="3"/>
        <v>50</v>
      </c>
      <c r="B54">
        <f>Skusmo!$D$26+$C$1*A54</f>
        <v>0</v>
      </c>
      <c r="C54">
        <f t="shared" si="4"/>
        <v>8</v>
      </c>
      <c r="D54" s="1">
        <f t="shared" si="5"/>
        <v>0</v>
      </c>
      <c r="E54" s="1">
        <f t="shared" si="2"/>
        <v>8</v>
      </c>
    </row>
    <row r="55" spans="1:5" ht="12.75">
      <c r="A55">
        <f t="shared" si="3"/>
        <v>51</v>
      </c>
      <c r="B55">
        <f>Skusmo!$D$26+$C$1*A55</f>
        <v>0</v>
      </c>
      <c r="C55">
        <f t="shared" si="4"/>
        <v>8</v>
      </c>
      <c r="D55" s="1">
        <f t="shared" si="5"/>
        <v>0</v>
      </c>
      <c r="E55" s="1">
        <f t="shared" si="2"/>
        <v>8</v>
      </c>
    </row>
    <row r="56" spans="1:5" ht="12.75">
      <c r="A56">
        <f t="shared" si="3"/>
        <v>52</v>
      </c>
      <c r="B56">
        <f>Skusmo!$D$26+$C$1*A56</f>
        <v>0</v>
      </c>
      <c r="C56">
        <f t="shared" si="4"/>
        <v>8</v>
      </c>
      <c r="D56" s="1">
        <f t="shared" si="5"/>
        <v>0</v>
      </c>
      <c r="E56" s="1">
        <f t="shared" si="2"/>
        <v>8</v>
      </c>
    </row>
    <row r="57" spans="1:5" ht="12.75">
      <c r="A57">
        <f t="shared" si="3"/>
        <v>53</v>
      </c>
      <c r="B57">
        <f>Skusmo!$D$26+$C$1*A57</f>
        <v>0</v>
      </c>
      <c r="C57">
        <f t="shared" si="4"/>
        <v>8</v>
      </c>
      <c r="D57" s="1">
        <f t="shared" si="5"/>
        <v>0</v>
      </c>
      <c r="E57" s="1">
        <f t="shared" si="2"/>
        <v>8</v>
      </c>
    </row>
    <row r="58" spans="1:5" ht="12.75">
      <c r="A58">
        <f t="shared" si="3"/>
        <v>54</v>
      </c>
      <c r="B58">
        <f>Skusmo!$D$26+$C$1*A58</f>
        <v>0</v>
      </c>
      <c r="C58">
        <f t="shared" si="4"/>
        <v>8</v>
      </c>
      <c r="D58" s="1">
        <f t="shared" si="5"/>
        <v>0</v>
      </c>
      <c r="E58" s="1">
        <f t="shared" si="2"/>
        <v>8</v>
      </c>
    </row>
    <row r="59" spans="1:5" ht="12.75">
      <c r="A59">
        <f t="shared" si="3"/>
        <v>55</v>
      </c>
      <c r="B59">
        <f>Skusmo!$D$26+$C$1*A59</f>
        <v>0</v>
      </c>
      <c r="C59">
        <f t="shared" si="4"/>
        <v>8</v>
      </c>
      <c r="D59" s="1">
        <f t="shared" si="5"/>
        <v>0</v>
      </c>
      <c r="E59" s="1">
        <f t="shared" si="2"/>
        <v>8</v>
      </c>
    </row>
    <row r="60" spans="1:5" ht="12.75">
      <c r="A60">
        <f t="shared" si="3"/>
        <v>56</v>
      </c>
      <c r="B60">
        <f>Skusmo!$D$26+$C$1*A60</f>
        <v>0</v>
      </c>
      <c r="C60">
        <f t="shared" si="4"/>
        <v>8</v>
      </c>
      <c r="D60" s="1">
        <f t="shared" si="5"/>
        <v>0</v>
      </c>
      <c r="E60" s="1">
        <f t="shared" si="2"/>
        <v>8</v>
      </c>
    </row>
    <row r="61" spans="1:5" ht="12.75">
      <c r="A61">
        <f t="shared" si="3"/>
        <v>57</v>
      </c>
      <c r="B61">
        <f>Skusmo!$D$26+$C$1*A61</f>
        <v>0</v>
      </c>
      <c r="C61">
        <f t="shared" si="4"/>
        <v>8</v>
      </c>
      <c r="D61" s="1">
        <f t="shared" si="5"/>
        <v>0</v>
      </c>
      <c r="E61" s="1">
        <f t="shared" si="2"/>
        <v>8</v>
      </c>
    </row>
    <row r="62" spans="1:5" ht="12.75">
      <c r="A62">
        <f t="shared" si="3"/>
        <v>58</v>
      </c>
      <c r="B62">
        <f>Skusmo!$D$26+$C$1*A62</f>
        <v>0</v>
      </c>
      <c r="C62">
        <f t="shared" si="4"/>
        <v>8</v>
      </c>
      <c r="D62" s="1">
        <f t="shared" si="5"/>
        <v>0</v>
      </c>
      <c r="E62" s="1">
        <f t="shared" si="2"/>
        <v>8</v>
      </c>
    </row>
    <row r="63" spans="1:5" ht="12.75">
      <c r="A63">
        <f t="shared" si="3"/>
        <v>59</v>
      </c>
      <c r="B63">
        <f>Skusmo!$D$26+$C$1*A63</f>
        <v>0</v>
      </c>
      <c r="C63">
        <f t="shared" si="4"/>
        <v>8</v>
      </c>
      <c r="D63" s="1">
        <f t="shared" si="5"/>
        <v>0</v>
      </c>
      <c r="E63" s="1">
        <f t="shared" si="2"/>
        <v>8</v>
      </c>
    </row>
    <row r="64" spans="1:5" ht="12.75">
      <c r="A64">
        <f t="shared" si="3"/>
        <v>60</v>
      </c>
      <c r="B64">
        <f>Skusmo!$D$26+$C$1*A64</f>
        <v>0</v>
      </c>
      <c r="C64">
        <f t="shared" si="4"/>
        <v>8</v>
      </c>
      <c r="D64" s="1">
        <f t="shared" si="5"/>
        <v>0</v>
      </c>
      <c r="E64" s="1">
        <f t="shared" si="2"/>
        <v>8</v>
      </c>
    </row>
    <row r="65" spans="1:5" ht="12.75">
      <c r="A65">
        <f t="shared" si="3"/>
        <v>61</v>
      </c>
      <c r="B65">
        <f>Skusmo!$D$26+$C$1*A65</f>
        <v>0</v>
      </c>
      <c r="C65">
        <f t="shared" si="4"/>
        <v>8</v>
      </c>
      <c r="D65" s="1">
        <f t="shared" si="5"/>
        <v>0</v>
      </c>
      <c r="E65" s="1">
        <f t="shared" si="2"/>
        <v>8</v>
      </c>
    </row>
    <row r="66" spans="1:5" ht="12.75">
      <c r="A66">
        <f t="shared" si="3"/>
        <v>62</v>
      </c>
      <c r="B66">
        <f>Skusmo!$D$26+$C$1*A66</f>
        <v>0</v>
      </c>
      <c r="C66">
        <f t="shared" si="4"/>
        <v>8</v>
      </c>
      <c r="D66" s="1">
        <f t="shared" si="5"/>
        <v>0</v>
      </c>
      <c r="E66" s="1">
        <f t="shared" si="2"/>
        <v>8</v>
      </c>
    </row>
    <row r="67" spans="1:5" ht="12.75">
      <c r="A67">
        <f t="shared" si="3"/>
        <v>63</v>
      </c>
      <c r="B67">
        <f>Skusmo!$D$26+$C$1*A67</f>
        <v>0</v>
      </c>
      <c r="C67">
        <f t="shared" si="4"/>
        <v>8</v>
      </c>
      <c r="D67" s="1">
        <f t="shared" si="5"/>
        <v>0</v>
      </c>
      <c r="E67" s="1">
        <f t="shared" si="2"/>
        <v>8</v>
      </c>
    </row>
    <row r="68" spans="1:5" ht="12.75">
      <c r="A68">
        <f t="shared" si="3"/>
        <v>64</v>
      </c>
      <c r="B68">
        <f>Skusmo!$D$26+$C$1*A68</f>
        <v>0</v>
      </c>
      <c r="C68">
        <f aca="true" t="shared" si="6" ref="C68:C99">I_k*(1-B68/U_o)</f>
        <v>8</v>
      </c>
      <c r="D68" s="1">
        <f aca="true" t="shared" si="7" ref="D68:D104">I_o*(EXP(k*B68)-1)</f>
        <v>0</v>
      </c>
      <c r="E68" s="1">
        <f t="shared" si="2"/>
        <v>8</v>
      </c>
    </row>
    <row r="69" spans="1:5" ht="12.75">
      <c r="A69">
        <f t="shared" si="3"/>
        <v>65</v>
      </c>
      <c r="B69">
        <f>Skusmo!$D$26+$C$1*A69</f>
        <v>0</v>
      </c>
      <c r="C69">
        <f t="shared" si="6"/>
        <v>8</v>
      </c>
      <c r="D69" s="1">
        <f t="shared" si="7"/>
        <v>0</v>
      </c>
      <c r="E69" s="1">
        <f aca="true" t="shared" si="8" ref="E69:E104">C69-D69</f>
        <v>8</v>
      </c>
    </row>
    <row r="70" spans="1:5" ht="12.75">
      <c r="A70">
        <f aca="true" t="shared" si="9" ref="A70:A104">1+A69</f>
        <v>66</v>
      </c>
      <c r="B70">
        <f>Skusmo!$D$26+$C$1*A70</f>
        <v>0</v>
      </c>
      <c r="C70">
        <f t="shared" si="6"/>
        <v>8</v>
      </c>
      <c r="D70" s="1">
        <f t="shared" si="7"/>
        <v>0</v>
      </c>
      <c r="E70" s="1">
        <f t="shared" si="8"/>
        <v>8</v>
      </c>
    </row>
    <row r="71" spans="1:5" ht="12.75">
      <c r="A71">
        <f t="shared" si="9"/>
        <v>67</v>
      </c>
      <c r="B71">
        <f>Skusmo!$D$26+$C$1*A71</f>
        <v>0</v>
      </c>
      <c r="C71">
        <f t="shared" si="6"/>
        <v>8</v>
      </c>
      <c r="D71" s="1">
        <f t="shared" si="7"/>
        <v>0</v>
      </c>
      <c r="E71" s="1">
        <f t="shared" si="8"/>
        <v>8</v>
      </c>
    </row>
    <row r="72" spans="1:5" ht="12.75">
      <c r="A72">
        <f t="shared" si="9"/>
        <v>68</v>
      </c>
      <c r="B72">
        <f>Skusmo!$D$26+$C$1*A72</f>
        <v>0</v>
      </c>
      <c r="C72">
        <f t="shared" si="6"/>
        <v>8</v>
      </c>
      <c r="D72" s="1">
        <f t="shared" si="7"/>
        <v>0</v>
      </c>
      <c r="E72" s="1">
        <f t="shared" si="8"/>
        <v>8</v>
      </c>
    </row>
    <row r="73" spans="1:5" ht="12.75">
      <c r="A73">
        <f t="shared" si="9"/>
        <v>69</v>
      </c>
      <c r="B73">
        <f>Skusmo!$D$26+$C$1*A73</f>
        <v>0</v>
      </c>
      <c r="C73">
        <f t="shared" si="6"/>
        <v>8</v>
      </c>
      <c r="D73" s="1">
        <f t="shared" si="7"/>
        <v>0</v>
      </c>
      <c r="E73" s="1">
        <f t="shared" si="8"/>
        <v>8</v>
      </c>
    </row>
    <row r="74" spans="1:5" ht="12.75">
      <c r="A74">
        <f t="shared" si="9"/>
        <v>70</v>
      </c>
      <c r="B74">
        <f>Skusmo!$D$26+$C$1*A74</f>
        <v>0</v>
      </c>
      <c r="C74">
        <f t="shared" si="6"/>
        <v>8</v>
      </c>
      <c r="D74" s="1">
        <f t="shared" si="7"/>
        <v>0</v>
      </c>
      <c r="E74" s="1">
        <f t="shared" si="8"/>
        <v>8</v>
      </c>
    </row>
    <row r="75" spans="1:5" ht="12.75">
      <c r="A75">
        <f t="shared" si="9"/>
        <v>71</v>
      </c>
      <c r="B75">
        <f>Skusmo!$D$26+$C$1*A75</f>
        <v>0</v>
      </c>
      <c r="C75">
        <f t="shared" si="6"/>
        <v>8</v>
      </c>
      <c r="D75" s="1">
        <f t="shared" si="7"/>
        <v>0</v>
      </c>
      <c r="E75" s="1">
        <f t="shared" si="8"/>
        <v>8</v>
      </c>
    </row>
    <row r="76" spans="1:5" ht="12.75">
      <c r="A76">
        <f t="shared" si="9"/>
        <v>72</v>
      </c>
      <c r="B76">
        <f>Skusmo!$D$26+$C$1*A76</f>
        <v>0</v>
      </c>
      <c r="C76">
        <f t="shared" si="6"/>
        <v>8</v>
      </c>
      <c r="D76" s="1">
        <f t="shared" si="7"/>
        <v>0</v>
      </c>
      <c r="E76" s="1">
        <f t="shared" si="8"/>
        <v>8</v>
      </c>
    </row>
    <row r="77" spans="1:5" ht="12.75">
      <c r="A77">
        <f t="shared" si="9"/>
        <v>73</v>
      </c>
      <c r="B77">
        <f>Skusmo!$D$26+$C$1*A77</f>
        <v>0</v>
      </c>
      <c r="C77">
        <f t="shared" si="6"/>
        <v>8</v>
      </c>
      <c r="D77" s="1">
        <f t="shared" si="7"/>
        <v>0</v>
      </c>
      <c r="E77" s="1">
        <f t="shared" si="8"/>
        <v>8</v>
      </c>
    </row>
    <row r="78" spans="1:5" ht="12.75">
      <c r="A78">
        <f t="shared" si="9"/>
        <v>74</v>
      </c>
      <c r="B78">
        <f>Skusmo!$D$26+$C$1*A78</f>
        <v>0</v>
      </c>
      <c r="C78">
        <f t="shared" si="6"/>
        <v>8</v>
      </c>
      <c r="D78" s="1">
        <f t="shared" si="7"/>
        <v>0</v>
      </c>
      <c r="E78" s="1">
        <f t="shared" si="8"/>
        <v>8</v>
      </c>
    </row>
    <row r="79" spans="1:5" ht="12.75">
      <c r="A79">
        <f t="shared" si="9"/>
        <v>75</v>
      </c>
      <c r="B79">
        <f>Skusmo!$D$26+$C$1*A79</f>
        <v>0</v>
      </c>
      <c r="C79">
        <f t="shared" si="6"/>
        <v>8</v>
      </c>
      <c r="D79" s="1">
        <f t="shared" si="7"/>
        <v>0</v>
      </c>
      <c r="E79" s="1">
        <f t="shared" si="8"/>
        <v>8</v>
      </c>
    </row>
    <row r="80" spans="1:5" ht="12.75">
      <c r="A80">
        <f t="shared" si="9"/>
        <v>76</v>
      </c>
      <c r="B80">
        <f>Skusmo!$D$26+$C$1*A80</f>
        <v>0</v>
      </c>
      <c r="C80">
        <f t="shared" si="6"/>
        <v>8</v>
      </c>
      <c r="D80" s="1">
        <f t="shared" si="7"/>
        <v>0</v>
      </c>
      <c r="E80" s="1">
        <f t="shared" si="8"/>
        <v>8</v>
      </c>
    </row>
    <row r="81" spans="1:5" ht="12.75">
      <c r="A81">
        <f t="shared" si="9"/>
        <v>77</v>
      </c>
      <c r="B81">
        <f>Skusmo!$D$26+$C$1*A81</f>
        <v>0</v>
      </c>
      <c r="C81">
        <f t="shared" si="6"/>
        <v>8</v>
      </c>
      <c r="D81" s="1">
        <f t="shared" si="7"/>
        <v>0</v>
      </c>
      <c r="E81" s="1">
        <f t="shared" si="8"/>
        <v>8</v>
      </c>
    </row>
    <row r="82" spans="1:5" ht="12.75">
      <c r="A82">
        <f t="shared" si="9"/>
        <v>78</v>
      </c>
      <c r="B82">
        <f>Skusmo!$D$26+$C$1*A82</f>
        <v>0</v>
      </c>
      <c r="C82">
        <f t="shared" si="6"/>
        <v>8</v>
      </c>
      <c r="D82" s="1">
        <f t="shared" si="7"/>
        <v>0</v>
      </c>
      <c r="E82" s="1">
        <f t="shared" si="8"/>
        <v>8</v>
      </c>
    </row>
    <row r="83" spans="1:5" ht="12.75">
      <c r="A83">
        <f t="shared" si="9"/>
        <v>79</v>
      </c>
      <c r="B83">
        <f>Skusmo!$D$26+$C$1*A83</f>
        <v>0</v>
      </c>
      <c r="C83">
        <f t="shared" si="6"/>
        <v>8</v>
      </c>
      <c r="D83" s="1">
        <f t="shared" si="7"/>
        <v>0</v>
      </c>
      <c r="E83" s="1">
        <f t="shared" si="8"/>
        <v>8</v>
      </c>
    </row>
    <row r="84" spans="1:5" ht="12.75">
      <c r="A84">
        <f t="shared" si="9"/>
        <v>80</v>
      </c>
      <c r="B84">
        <f>Skusmo!$D$26+$C$1*A84</f>
        <v>0</v>
      </c>
      <c r="C84">
        <f t="shared" si="6"/>
        <v>8</v>
      </c>
      <c r="D84" s="1">
        <f t="shared" si="7"/>
        <v>0</v>
      </c>
      <c r="E84" s="1">
        <f t="shared" si="8"/>
        <v>8</v>
      </c>
    </row>
    <row r="85" spans="1:5" ht="12.75">
      <c r="A85">
        <f t="shared" si="9"/>
        <v>81</v>
      </c>
      <c r="B85">
        <f>Skusmo!$D$26+$C$1*A85</f>
        <v>0</v>
      </c>
      <c r="C85">
        <f t="shared" si="6"/>
        <v>8</v>
      </c>
      <c r="D85" s="1">
        <f t="shared" si="7"/>
        <v>0</v>
      </c>
      <c r="E85" s="1">
        <f t="shared" si="8"/>
        <v>8</v>
      </c>
    </row>
    <row r="86" spans="1:5" ht="12.75">
      <c r="A86">
        <f t="shared" si="9"/>
        <v>82</v>
      </c>
      <c r="B86">
        <f>Skusmo!$D$26+$C$1*A86</f>
        <v>0</v>
      </c>
      <c r="C86">
        <f t="shared" si="6"/>
        <v>8</v>
      </c>
      <c r="D86" s="1">
        <f t="shared" si="7"/>
        <v>0</v>
      </c>
      <c r="E86" s="1">
        <f t="shared" si="8"/>
        <v>8</v>
      </c>
    </row>
    <row r="87" spans="1:5" ht="12.75">
      <c r="A87">
        <f t="shared" si="9"/>
        <v>83</v>
      </c>
      <c r="B87">
        <f>Skusmo!$D$26+$C$1*A87</f>
        <v>0</v>
      </c>
      <c r="C87">
        <f t="shared" si="6"/>
        <v>8</v>
      </c>
      <c r="D87" s="1">
        <f t="shared" si="7"/>
        <v>0</v>
      </c>
      <c r="E87" s="1">
        <f t="shared" si="8"/>
        <v>8</v>
      </c>
    </row>
    <row r="88" spans="1:5" ht="12.75">
      <c r="A88">
        <f t="shared" si="9"/>
        <v>84</v>
      </c>
      <c r="B88">
        <f>Skusmo!$D$26+$C$1*A88</f>
        <v>0</v>
      </c>
      <c r="C88">
        <f t="shared" si="6"/>
        <v>8</v>
      </c>
      <c r="D88" s="1">
        <f t="shared" si="7"/>
        <v>0</v>
      </c>
      <c r="E88" s="1">
        <f t="shared" si="8"/>
        <v>8</v>
      </c>
    </row>
    <row r="89" spans="1:5" ht="12.75">
      <c r="A89">
        <f t="shared" si="9"/>
        <v>85</v>
      </c>
      <c r="B89">
        <f>Skusmo!$D$26+$C$1*A89</f>
        <v>0</v>
      </c>
      <c r="C89">
        <f t="shared" si="6"/>
        <v>8</v>
      </c>
      <c r="D89" s="1">
        <f t="shared" si="7"/>
        <v>0</v>
      </c>
      <c r="E89" s="1">
        <f t="shared" si="8"/>
        <v>8</v>
      </c>
    </row>
    <row r="90" spans="1:5" ht="12.75">
      <c r="A90">
        <f t="shared" si="9"/>
        <v>86</v>
      </c>
      <c r="B90">
        <f>Skusmo!$D$26+$C$1*A90</f>
        <v>0</v>
      </c>
      <c r="C90">
        <f t="shared" si="6"/>
        <v>8</v>
      </c>
      <c r="D90" s="1">
        <f t="shared" si="7"/>
        <v>0</v>
      </c>
      <c r="E90" s="1">
        <f t="shared" si="8"/>
        <v>8</v>
      </c>
    </row>
    <row r="91" spans="1:5" ht="12.75">
      <c r="A91">
        <f t="shared" si="9"/>
        <v>87</v>
      </c>
      <c r="B91">
        <f>Skusmo!$D$26+$C$1*A91</f>
        <v>0</v>
      </c>
      <c r="C91">
        <f t="shared" si="6"/>
        <v>8</v>
      </c>
      <c r="D91" s="1">
        <f t="shared" si="7"/>
        <v>0</v>
      </c>
      <c r="E91" s="1">
        <f t="shared" si="8"/>
        <v>8</v>
      </c>
    </row>
    <row r="92" spans="1:5" ht="12.75">
      <c r="A92">
        <f t="shared" si="9"/>
        <v>88</v>
      </c>
      <c r="B92">
        <f>Skusmo!$D$26+$C$1*A92</f>
        <v>0</v>
      </c>
      <c r="C92">
        <f t="shared" si="6"/>
        <v>8</v>
      </c>
      <c r="D92" s="1">
        <f t="shared" si="7"/>
        <v>0</v>
      </c>
      <c r="E92" s="1">
        <f t="shared" si="8"/>
        <v>8</v>
      </c>
    </row>
    <row r="93" spans="1:5" ht="12.75">
      <c r="A93">
        <f t="shared" si="9"/>
        <v>89</v>
      </c>
      <c r="B93">
        <f>Skusmo!$D$26+$C$1*A93</f>
        <v>0</v>
      </c>
      <c r="C93">
        <f t="shared" si="6"/>
        <v>8</v>
      </c>
      <c r="D93" s="1">
        <f t="shared" si="7"/>
        <v>0</v>
      </c>
      <c r="E93" s="1">
        <f t="shared" si="8"/>
        <v>8</v>
      </c>
    </row>
    <row r="94" spans="1:5" ht="12.75">
      <c r="A94">
        <f t="shared" si="9"/>
        <v>90</v>
      </c>
      <c r="B94">
        <f>Skusmo!$D$26+$C$1*A94</f>
        <v>0</v>
      </c>
      <c r="C94">
        <f t="shared" si="6"/>
        <v>8</v>
      </c>
      <c r="D94" s="1">
        <f t="shared" si="7"/>
        <v>0</v>
      </c>
      <c r="E94" s="1">
        <f t="shared" si="8"/>
        <v>8</v>
      </c>
    </row>
    <row r="95" spans="1:5" ht="12.75">
      <c r="A95">
        <f t="shared" si="9"/>
        <v>91</v>
      </c>
      <c r="B95">
        <f>Skusmo!$D$26+$C$1*A95</f>
        <v>0</v>
      </c>
      <c r="C95">
        <f t="shared" si="6"/>
        <v>8</v>
      </c>
      <c r="D95" s="1">
        <f t="shared" si="7"/>
        <v>0</v>
      </c>
      <c r="E95" s="1">
        <f t="shared" si="8"/>
        <v>8</v>
      </c>
    </row>
    <row r="96" spans="1:5" ht="12.75">
      <c r="A96">
        <f t="shared" si="9"/>
        <v>92</v>
      </c>
      <c r="B96">
        <f>Skusmo!$D$26+$C$1*A96</f>
        <v>0</v>
      </c>
      <c r="C96">
        <f t="shared" si="6"/>
        <v>8</v>
      </c>
      <c r="D96" s="1">
        <f t="shared" si="7"/>
        <v>0</v>
      </c>
      <c r="E96" s="1">
        <f t="shared" si="8"/>
        <v>8</v>
      </c>
    </row>
    <row r="97" spans="1:5" ht="12.75">
      <c r="A97">
        <f t="shared" si="9"/>
        <v>93</v>
      </c>
      <c r="B97">
        <f>Skusmo!$D$26+$C$1*A97</f>
        <v>0</v>
      </c>
      <c r="C97">
        <f t="shared" si="6"/>
        <v>8</v>
      </c>
      <c r="D97" s="1">
        <f t="shared" si="7"/>
        <v>0</v>
      </c>
      <c r="E97" s="1">
        <f t="shared" si="8"/>
        <v>8</v>
      </c>
    </row>
    <row r="98" spans="1:5" ht="12.75">
      <c r="A98">
        <f t="shared" si="9"/>
        <v>94</v>
      </c>
      <c r="B98">
        <f>Skusmo!$D$26+$C$1*A98</f>
        <v>0</v>
      </c>
      <c r="C98">
        <f t="shared" si="6"/>
        <v>8</v>
      </c>
      <c r="D98" s="1">
        <f t="shared" si="7"/>
        <v>0</v>
      </c>
      <c r="E98" s="1">
        <f t="shared" si="8"/>
        <v>8</v>
      </c>
    </row>
    <row r="99" spans="1:5" ht="12.75">
      <c r="A99">
        <f t="shared" si="9"/>
        <v>95</v>
      </c>
      <c r="B99">
        <f>Skusmo!$D$26+$C$1*A99</f>
        <v>0</v>
      </c>
      <c r="C99">
        <f t="shared" si="6"/>
        <v>8</v>
      </c>
      <c r="D99" s="1">
        <f t="shared" si="7"/>
        <v>0</v>
      </c>
      <c r="E99" s="1">
        <f t="shared" si="8"/>
        <v>8</v>
      </c>
    </row>
    <row r="100" spans="1:5" ht="12.75">
      <c r="A100">
        <f t="shared" si="9"/>
        <v>96</v>
      </c>
      <c r="B100">
        <f>Skusmo!$D$26+$C$1*A100</f>
        <v>0</v>
      </c>
      <c r="C100">
        <f>I_k*(1-B100/U_o)</f>
        <v>8</v>
      </c>
      <c r="D100" s="1">
        <f t="shared" si="7"/>
        <v>0</v>
      </c>
      <c r="E100" s="1">
        <f t="shared" si="8"/>
        <v>8</v>
      </c>
    </row>
    <row r="101" spans="1:5" ht="12.75">
      <c r="A101">
        <f t="shared" si="9"/>
        <v>97</v>
      </c>
      <c r="B101">
        <f>Skusmo!$D$26+$C$1*A101</f>
        <v>0</v>
      </c>
      <c r="C101">
        <f>I_k*(1-B101/U_o)</f>
        <v>8</v>
      </c>
      <c r="D101" s="1">
        <f t="shared" si="7"/>
        <v>0</v>
      </c>
      <c r="E101" s="1">
        <f t="shared" si="8"/>
        <v>8</v>
      </c>
    </row>
    <row r="102" spans="1:5" ht="12.75">
      <c r="A102">
        <f t="shared" si="9"/>
        <v>98</v>
      </c>
      <c r="B102">
        <f>Skusmo!$D$26+$C$1*A102</f>
        <v>0</v>
      </c>
      <c r="C102">
        <f>I_k*(1-B102/U_o)</f>
        <v>8</v>
      </c>
      <c r="D102" s="1">
        <f t="shared" si="7"/>
        <v>0</v>
      </c>
      <c r="E102" s="1">
        <f t="shared" si="8"/>
        <v>8</v>
      </c>
    </row>
    <row r="103" spans="1:5" ht="12.75">
      <c r="A103">
        <f t="shared" si="9"/>
        <v>99</v>
      </c>
      <c r="B103">
        <f>Skusmo!$D$26+$C$1*A103</f>
        <v>0</v>
      </c>
      <c r="C103">
        <f>I_k*(1-B103/U_o)</f>
        <v>8</v>
      </c>
      <c r="D103" s="1">
        <f t="shared" si="7"/>
        <v>0</v>
      </c>
      <c r="E103" s="1">
        <f t="shared" si="8"/>
        <v>8</v>
      </c>
    </row>
    <row r="104" spans="1:5" ht="12.75">
      <c r="A104">
        <f t="shared" si="9"/>
        <v>100</v>
      </c>
      <c r="B104">
        <f>Skusmo!$D$26+$C$1*A104</f>
        <v>0</v>
      </c>
      <c r="C104">
        <f>I_k*(1-B104/U_o)</f>
        <v>8</v>
      </c>
      <c r="D104" s="1">
        <f t="shared" si="7"/>
        <v>0</v>
      </c>
      <c r="E104" s="1">
        <f t="shared" si="8"/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mojo</dc:creator>
  <cp:keywords/>
  <dc:description/>
  <cp:lastModifiedBy>mojo</cp:lastModifiedBy>
  <dcterms:created xsi:type="dcterms:W3CDTF">2005-10-26T07:06:25Z</dcterms:created>
  <dcterms:modified xsi:type="dcterms:W3CDTF">2007-02-23T19:25:52Z</dcterms:modified>
  <cp:category/>
  <cp:version/>
  <cp:contentType/>
  <cp:contentStatus/>
</cp:coreProperties>
</file>