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285" activeTab="0"/>
  </bookViews>
  <sheets>
    <sheet name="TR1" sheetId="1" r:id="rId1"/>
  </sheets>
  <definedNames>
    <definedName name="H21_" localSheetId="0">'TR1'!$B$6</definedName>
    <definedName name="H21_">#REF!</definedName>
    <definedName name="IB" localSheetId="0">'TR1'!$D$11</definedName>
    <definedName name="IB">#REF!</definedName>
    <definedName name="IC" localSheetId="0">'TR1'!$E$11</definedName>
    <definedName name="IC">#REF!</definedName>
    <definedName name="ICMAX" localSheetId="0">'TR1'!$B$10</definedName>
    <definedName name="ICMAX">#REF!</definedName>
    <definedName name="RB" localSheetId="0">'TR1'!$B$5</definedName>
    <definedName name="RB">#REF!</definedName>
    <definedName name="RC_" localSheetId="0">'TR1'!$B$4</definedName>
    <definedName name="RC_">#REF!</definedName>
    <definedName name="RZ" localSheetId="0">'TR1'!$B$4</definedName>
    <definedName name="RZ">#REF!</definedName>
    <definedName name="U1_" localSheetId="0">'TR1'!$B$11</definedName>
    <definedName name="U1_">#REF!</definedName>
    <definedName name="U1max">'TR1'!$B$12</definedName>
    <definedName name="U1min">'TR1'!$B$11</definedName>
    <definedName name="UBE" localSheetId="0">'TR1'!$B$8</definedName>
    <definedName name="UBE">#REF!</definedName>
    <definedName name="UCE" localSheetId="0">'TR1'!$F$11</definedName>
    <definedName name="UCE">#REF!</definedName>
    <definedName name="UCES" localSheetId="0">'TR1'!$B$7</definedName>
    <definedName name="UCES">#REF!</definedName>
    <definedName name="UN" localSheetId="0">'TR1'!$B$3</definedName>
    <definedName name="UN">#REF!</definedName>
    <definedName name="URC" localSheetId="0">'TR1'!$G$11</definedName>
    <definedName name="URC">#REF!</definedName>
  </definedNames>
  <calcPr fullCalcOnLoad="1"/>
</workbook>
</file>

<file path=xl/sharedStrings.xml><?xml version="1.0" encoding="utf-8"?>
<sst xmlns="http://schemas.openxmlformats.org/spreadsheetml/2006/main" count="40" uniqueCount="32">
  <si>
    <t>UN</t>
  </si>
  <si>
    <t>RB</t>
  </si>
  <si>
    <t>H21</t>
  </si>
  <si>
    <t>UCES</t>
  </si>
  <si>
    <t>V</t>
  </si>
  <si>
    <t>kOhm</t>
  </si>
  <si>
    <t>UBE</t>
  </si>
  <si>
    <t>IB</t>
  </si>
  <si>
    <t>RC</t>
  </si>
  <si>
    <t>IB [uA]</t>
  </si>
  <si>
    <t>UCE [V]</t>
  </si>
  <si>
    <t>IC [mA]</t>
  </si>
  <si>
    <t>MOhm</t>
  </si>
  <si>
    <t>URC</t>
  </si>
  <si>
    <t>mA</t>
  </si>
  <si>
    <t>ICMAX</t>
  </si>
  <si>
    <t>uA</t>
  </si>
  <si>
    <t>IC</t>
  </si>
  <si>
    <t>UCE</t>
  </si>
  <si>
    <t>t</t>
  </si>
  <si>
    <t>Vyzkoušejte si, jak se mění pracovní bod na paramtrech obvodu</t>
  </si>
  <si>
    <t>Měńte jen žutá políčka</t>
  </si>
  <si>
    <t>U1min</t>
  </si>
  <si>
    <t>U1max</t>
  </si>
  <si>
    <t>Pmin</t>
  </si>
  <si>
    <t>IC min</t>
  </si>
  <si>
    <t>Pmax</t>
  </si>
  <si>
    <t>ICmax</t>
  </si>
  <si>
    <t>Uces</t>
  </si>
  <si>
    <t>Zatěž. př.</t>
  </si>
  <si>
    <t>U1 [V]</t>
  </si>
  <si>
    <t>URC [V]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</si>
</sst>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Výstupní chrakteristika - spínač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125"/>
          <c:w val="0.607"/>
          <c:h val="0.74725"/>
        </c:manualLayout>
      </c:layout>
      <c:scatterChart>
        <c:scatterStyle val="line"/>
        <c:varyColors val="0"/>
        <c:ser>
          <c:idx val="0"/>
          <c:order val="0"/>
          <c:tx>
            <c:strRef>
              <c:f>TR1!$E$4</c:f>
              <c:strCache>
                <c:ptCount val="1"/>
                <c:pt idx="0">
                  <c:v>zatěž. př. 2kOhm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TR1!$B$18:$B$32</c:f>
              <c:numCache/>
            </c:numRef>
          </c:xVal>
          <c:yVal>
            <c:numRef>
              <c:f>TR1!$C$18:$C$32</c:f>
              <c:numCache/>
            </c:numRef>
          </c:yVal>
          <c:smooth val="0"/>
        </c:ser>
        <c:ser>
          <c:idx val="1"/>
          <c:order val="1"/>
          <c:tx>
            <c:strRef>
              <c:f>TR1!$E$5</c:f>
              <c:strCache>
                <c:ptCount val="1"/>
                <c:pt idx="0">
                  <c:v>P 0 mA, Uce 15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numRef>
              <c:f>TR1!$B$18:$B$32</c:f>
              <c:numCache/>
            </c:numRef>
          </c:xVal>
          <c:yVal>
            <c:numRef>
              <c:f>TR1!$D$18:$D$32</c:f>
              <c:numCache/>
            </c:numRef>
          </c:yVal>
          <c:smooth val="0"/>
        </c:ser>
        <c:ser>
          <c:idx val="2"/>
          <c:order val="2"/>
          <c:tx>
            <c:strRef>
              <c:f>TR1!$E$6</c:f>
              <c:strCache>
                <c:ptCount val="1"/>
                <c:pt idx="0">
                  <c:v>Ic pro Ib = 0 uA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TR1!$B$18:$B$32</c:f>
              <c:numCache/>
            </c:numRef>
          </c:xVal>
          <c:yVal>
            <c:numRef>
              <c:f>TR1!$E$18:$E$32</c:f>
              <c:numCache/>
            </c:numRef>
          </c:yVal>
          <c:smooth val="0"/>
        </c:ser>
        <c:ser>
          <c:idx val="3"/>
          <c:order val="3"/>
          <c:tx>
            <c:strRef>
              <c:f>TR1!$F$17</c:f>
              <c:strCache>
                <c:ptCount val="1"/>
                <c:pt idx="0">
                  <c:v>Uces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TR1!$B$18:$B$32</c:f>
              <c:numCache/>
            </c:numRef>
          </c:xVal>
          <c:yVal>
            <c:numRef>
              <c:f>TR1!$F$18:$F$32</c:f>
              <c:numCache/>
            </c:numRef>
          </c:yVal>
          <c:smooth val="0"/>
        </c:ser>
        <c:ser>
          <c:idx val="4"/>
          <c:order val="4"/>
          <c:tx>
            <c:strRef>
              <c:f>TR1!$H$6</c:f>
              <c:strCache>
                <c:ptCount val="1"/>
                <c:pt idx="0">
                  <c:v>Ic pro Ib = 121,5 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circl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4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TR1!$B$18:$B$32</c:f>
              <c:numCache/>
            </c:numRef>
          </c:xVal>
          <c:yVal>
            <c:numRef>
              <c:f>TR1!$G$18:$G$32</c:f>
              <c:numCache/>
            </c:numRef>
          </c:yVal>
          <c:smooth val="0"/>
        </c:ser>
        <c:ser>
          <c:idx val="5"/>
          <c:order val="5"/>
          <c:tx>
            <c:strRef>
              <c:f>TR1!$H$6</c:f>
              <c:strCache>
                <c:ptCount val="1"/>
                <c:pt idx="0">
                  <c:v>Ic pro Ib = 121,5 uA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TR1!$B$18:$B$32</c:f>
              <c:numCache/>
            </c:numRef>
          </c:xVal>
          <c:yVal>
            <c:numRef>
              <c:f>TR1!$H$18:$H$32</c:f>
              <c:numCache/>
            </c:numRef>
          </c:yVal>
          <c:smooth val="0"/>
        </c:ser>
        <c:axId val="22995475"/>
        <c:axId val="5632684"/>
      </c:scatterChart>
      <c:valAx>
        <c:axId val="22995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Uce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2684"/>
        <c:crosses val="autoZero"/>
        <c:crossBetween val="midCat"/>
        <c:dispUnits/>
      </c:valAx>
      <c:valAx>
        <c:axId val="563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Ice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954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775"/>
          <c:y val="0.301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TR1!$B$36</c:f>
              <c:strCache>
                <c:ptCount val="1"/>
                <c:pt idx="0">
                  <c:v>U1 [V]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TR1!$A$37:$A$55</c:f>
              <c:numCache/>
            </c:numRef>
          </c:xVal>
          <c:yVal>
            <c:numRef>
              <c:f>TR1!$B$37:$B$55</c:f>
              <c:numCache/>
            </c:numRef>
          </c:yVal>
          <c:smooth val="0"/>
        </c:ser>
        <c:ser>
          <c:idx val="1"/>
          <c:order val="1"/>
          <c:tx>
            <c:strRef>
              <c:f>TR1!$C$36</c:f>
              <c:strCache>
                <c:ptCount val="1"/>
                <c:pt idx="0">
                  <c:v>UCE [V]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TR1!$A$37:$A$55</c:f>
              <c:numCache/>
            </c:numRef>
          </c:xVal>
          <c:yVal>
            <c:numRef>
              <c:f>TR1!$C$37:$C$55</c:f>
              <c:numCache/>
            </c:numRef>
          </c:yVal>
          <c:smooth val="0"/>
        </c:ser>
        <c:ser>
          <c:idx val="2"/>
          <c:order val="2"/>
          <c:tx>
            <c:strRef>
              <c:f>TR1!$D$36</c:f>
              <c:strCache>
                <c:ptCount val="1"/>
                <c:pt idx="0">
                  <c:v>URC [V]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TR1!$A$37:$A$55</c:f>
              <c:numCache/>
            </c:numRef>
          </c:xVal>
          <c:yVal>
            <c:numRef>
              <c:f>TR1!$D$37:$D$55</c:f>
              <c:numCache/>
            </c:numRef>
          </c:yVal>
          <c:smooth val="0"/>
        </c:ser>
        <c:ser>
          <c:idx val="3"/>
          <c:order val="3"/>
          <c:tx>
            <c:strRef>
              <c:f>TR1!$E$36</c:f>
              <c:strCache>
                <c:ptCount val="1"/>
                <c:pt idx="0">
                  <c:v>IB [uA]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TR1!$A$37:$A$55</c:f>
              <c:numCache/>
            </c:numRef>
          </c:xVal>
          <c:yVal>
            <c:numRef>
              <c:f>TR1!$E$37:$E$55</c:f>
              <c:numCache/>
            </c:numRef>
          </c:yVal>
          <c:smooth val="0"/>
        </c:ser>
        <c:ser>
          <c:idx val="4"/>
          <c:order val="4"/>
          <c:tx>
            <c:strRef>
              <c:f>TR1!$F$36</c:f>
              <c:strCache>
                <c:ptCount val="1"/>
                <c:pt idx="0">
                  <c:v>IC [mA]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TR1!$A$37:$A$55</c:f>
              <c:numCache/>
            </c:numRef>
          </c:xVal>
          <c:yVal>
            <c:numRef>
              <c:f>TR1!$F$37:$F$55</c:f>
              <c:numCache/>
            </c:numRef>
          </c:yVal>
          <c:smooth val="0"/>
        </c:ser>
        <c:axId val="50694157"/>
        <c:axId val="53594230"/>
      </c:scatterChart>
      <c:valAx>
        <c:axId val="5069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4230"/>
        <c:crosses val="autoZero"/>
        <c:crossBetween val="midCat"/>
        <c:dispUnits/>
      </c:valAx>
      <c:valAx>
        <c:axId val="53594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941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TR1!$B$36</c:f>
              <c:strCache>
                <c:ptCount val="1"/>
                <c:pt idx="0">
                  <c:v>U1 [V]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TR1!$A$37:$A$55</c:f>
              <c:numCache/>
            </c:numRef>
          </c:xVal>
          <c:yVal>
            <c:numRef>
              <c:f>TR1!$B$37:$B$55</c:f>
              <c:numCache/>
            </c:numRef>
          </c:yVal>
          <c:smooth val="0"/>
        </c:ser>
        <c:ser>
          <c:idx val="1"/>
          <c:order val="1"/>
          <c:tx>
            <c:strRef>
              <c:f>TR1!$C$36</c:f>
              <c:strCache>
                <c:ptCount val="1"/>
                <c:pt idx="0">
                  <c:v>UCE [V]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TR1!$A$37:$A$55</c:f>
              <c:numCache/>
            </c:numRef>
          </c:xVal>
          <c:yVal>
            <c:numRef>
              <c:f>TR1!$C$37:$C$55</c:f>
              <c:numCache/>
            </c:numRef>
          </c:yVal>
          <c:smooth val="0"/>
        </c:ser>
        <c:ser>
          <c:idx val="2"/>
          <c:order val="2"/>
          <c:tx>
            <c:strRef>
              <c:f>TR1!$D$36</c:f>
              <c:strCache>
                <c:ptCount val="1"/>
                <c:pt idx="0">
                  <c:v>URC [V]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TR1!$A$37:$A$55</c:f>
              <c:numCache/>
            </c:numRef>
          </c:xVal>
          <c:yVal>
            <c:numRef>
              <c:f>TR1!$D$37:$D$55</c:f>
              <c:numCache/>
            </c:numRef>
          </c:yVal>
          <c:smooth val="0"/>
        </c:ser>
        <c:axId val="12586023"/>
        <c:axId val="46165344"/>
      </c:scatterChart>
      <c:valAx>
        <c:axId val="1258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65344"/>
        <c:crosses val="autoZero"/>
        <c:crossBetween val="midCat"/>
        <c:dispUnits/>
      </c:valAx>
      <c:valAx>
        <c:axId val="46165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860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3"/>
          <c:order val="0"/>
          <c:tx>
            <c:strRef>
              <c:f>TR1!$E$36</c:f>
              <c:strCache>
                <c:ptCount val="1"/>
                <c:pt idx="0">
                  <c:v>IB [uA]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TR1!$A$37:$A$55</c:f>
              <c:numCache/>
            </c:numRef>
          </c:xVal>
          <c:yVal>
            <c:numRef>
              <c:f>TR1!$E$37:$E$55</c:f>
              <c:numCache/>
            </c:numRef>
          </c:yVal>
          <c:smooth val="0"/>
        </c:ser>
        <c:ser>
          <c:idx val="4"/>
          <c:order val="1"/>
          <c:tx>
            <c:strRef>
              <c:f>TR1!$F$36</c:f>
              <c:strCache>
                <c:ptCount val="1"/>
                <c:pt idx="0">
                  <c:v>IC [mA]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TR1!$A$37:$A$55</c:f>
              <c:numCache/>
            </c:numRef>
          </c:xVal>
          <c:yVal>
            <c:numRef>
              <c:f>TR1!$F$37:$F$55</c:f>
              <c:numCache/>
            </c:numRef>
          </c:yVal>
          <c:smooth val="0"/>
        </c:ser>
        <c:axId val="12834913"/>
        <c:axId val="48405354"/>
      </c:scatterChart>
      <c:valAx>
        <c:axId val="1283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05354"/>
        <c:crosses val="autoZero"/>
        <c:crossBetween val="midCat"/>
        <c:dispUnits/>
      </c:valAx>
      <c:valAx>
        <c:axId val="48405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349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11</xdr:col>
      <xdr:colOff>485775</xdr:colOff>
      <xdr:row>22</xdr:row>
      <xdr:rowOff>19050</xdr:rowOff>
    </xdr:to>
    <xdr:graphicFrame>
      <xdr:nvGraphicFramePr>
        <xdr:cNvPr id="1" name="Chart 2"/>
        <xdr:cNvGraphicFramePr/>
      </xdr:nvGraphicFramePr>
      <xdr:xfrm>
        <a:off x="1962150" y="9525"/>
        <a:ext cx="53721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21</xdr:row>
      <xdr:rowOff>85725</xdr:rowOff>
    </xdr:from>
    <xdr:to>
      <xdr:col>14</xdr:col>
      <xdr:colOff>571500</xdr:colOff>
      <xdr:row>32</xdr:row>
      <xdr:rowOff>133350</xdr:rowOff>
    </xdr:to>
    <xdr:graphicFrame>
      <xdr:nvGraphicFramePr>
        <xdr:cNvPr id="2" name="Chart 4"/>
        <xdr:cNvGraphicFramePr/>
      </xdr:nvGraphicFramePr>
      <xdr:xfrm>
        <a:off x="6200775" y="3505200"/>
        <a:ext cx="30480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4</xdr:col>
      <xdr:colOff>390525</xdr:colOff>
      <xdr:row>30</xdr:row>
      <xdr:rowOff>104775</xdr:rowOff>
    </xdr:to>
    <xdr:graphicFrame>
      <xdr:nvGraphicFramePr>
        <xdr:cNvPr id="3" name="Chart 5"/>
        <xdr:cNvGraphicFramePr/>
      </xdr:nvGraphicFramePr>
      <xdr:xfrm>
        <a:off x="0" y="3076575"/>
        <a:ext cx="30956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390525</xdr:colOff>
      <xdr:row>21</xdr:row>
      <xdr:rowOff>57150</xdr:rowOff>
    </xdr:from>
    <xdr:to>
      <xdr:col>9</xdr:col>
      <xdr:colOff>561975</xdr:colOff>
      <xdr:row>33</xdr:row>
      <xdr:rowOff>85725</xdr:rowOff>
    </xdr:to>
    <xdr:graphicFrame>
      <xdr:nvGraphicFramePr>
        <xdr:cNvPr id="4" name="Chart 6"/>
        <xdr:cNvGraphicFramePr/>
      </xdr:nvGraphicFramePr>
      <xdr:xfrm>
        <a:off x="3095625" y="3476625"/>
        <a:ext cx="3095625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4">
      <selection activeCell="B6" sqref="B6"/>
    </sheetView>
  </sheetViews>
  <sheetFormatPr defaultColWidth="9.140625" defaultRowHeight="12.75"/>
  <cols>
    <col min="1" max="1" width="11.140625" style="0" bestFit="1" customWidth="1"/>
    <col min="4" max="4" width="11.140625" style="0" bestFit="1" customWidth="1"/>
    <col min="5" max="5" width="7.28125" style="0" customWidth="1"/>
  </cols>
  <sheetData>
    <row r="1" ht="12.75">
      <c r="A1" s="1" t="s">
        <v>20</v>
      </c>
    </row>
    <row r="2" ht="13.5" thickBot="1">
      <c r="A2" s="1" t="s">
        <v>21</v>
      </c>
    </row>
    <row r="3" spans="1:3" ht="12.75">
      <c r="A3" s="2" t="s">
        <v>0</v>
      </c>
      <c r="B3" s="3">
        <v>15</v>
      </c>
      <c r="C3" t="s">
        <v>4</v>
      </c>
    </row>
    <row r="4" spans="1:5" ht="12.75">
      <c r="A4" s="4" t="s">
        <v>8</v>
      </c>
      <c r="B4" s="5">
        <v>2</v>
      </c>
      <c r="C4" t="s">
        <v>5</v>
      </c>
      <c r="E4" t="str">
        <f>CONCATENATE("zatěž. př. ",RC_,C4)</f>
        <v>zatěž. př. 2kOhm</v>
      </c>
    </row>
    <row r="5" spans="1:8" ht="12.75">
      <c r="A5" s="4" t="s">
        <v>1</v>
      </c>
      <c r="B5" s="5">
        <v>0.2</v>
      </c>
      <c r="C5" t="s">
        <v>12</v>
      </c>
      <c r="E5" t="str">
        <f>CONCATENATE("P ",IC," mA, Uce ",UCE," V")</f>
        <v>P 0 mA, Uce 15 V</v>
      </c>
      <c r="H5" t="str">
        <f>CONCATENATE("P ",E12," mA, Uce ",F12," V")</f>
        <v>P 7 mA, Uce 1 V</v>
      </c>
    </row>
    <row r="6" spans="1:8" ht="12.75">
      <c r="A6" s="4" t="s">
        <v>2</v>
      </c>
      <c r="B6" s="5">
        <v>100</v>
      </c>
      <c r="E6" t="str">
        <f>CONCATENATE("Ic pro Ib = ",IB," ","uA")</f>
        <v>Ic pro Ib = 0 uA</v>
      </c>
      <c r="H6" t="str">
        <f>CONCATENATE("Ic pro Ib = ",D12," ","uA")</f>
        <v>Ic pro Ib = 121,5 uA</v>
      </c>
    </row>
    <row r="7" spans="1:3" ht="12.75">
      <c r="A7" s="4" t="s">
        <v>3</v>
      </c>
      <c r="B7" s="5">
        <v>1</v>
      </c>
      <c r="C7" t="s">
        <v>4</v>
      </c>
    </row>
    <row r="8" spans="1:3" ht="12.75">
      <c r="A8" s="4" t="s">
        <v>6</v>
      </c>
      <c r="B8" s="5">
        <v>0.7</v>
      </c>
      <c r="C8" t="s">
        <v>4</v>
      </c>
    </row>
    <row r="9" spans="4:7" ht="12.75">
      <c r="D9" s="1" t="s">
        <v>7</v>
      </c>
      <c r="E9" s="1" t="s">
        <v>17</v>
      </c>
      <c r="F9" s="1" t="s">
        <v>18</v>
      </c>
      <c r="G9" s="1" t="s">
        <v>13</v>
      </c>
    </row>
    <row r="10" spans="1:7" ht="13.5" thickBot="1">
      <c r="A10" s="6" t="s">
        <v>15</v>
      </c>
      <c r="B10" s="7">
        <f>+(UN-UCES)/RZ</f>
        <v>7</v>
      </c>
      <c r="C10" t="s">
        <v>14</v>
      </c>
      <c r="D10" s="1" t="s">
        <v>16</v>
      </c>
      <c r="E10" s="1" t="s">
        <v>14</v>
      </c>
      <c r="F10" s="1" t="s">
        <v>4</v>
      </c>
      <c r="G10" s="1" t="s">
        <v>4</v>
      </c>
    </row>
    <row r="11" spans="1:7" ht="12.75">
      <c r="A11" s="4" t="s">
        <v>22</v>
      </c>
      <c r="B11" s="5">
        <v>0</v>
      </c>
      <c r="C11" t="s">
        <v>4</v>
      </c>
      <c r="D11" s="1">
        <f>MAX(0,(U1_-UBE)/RB)</f>
        <v>0</v>
      </c>
      <c r="E11" s="1">
        <f>+(UN-UCE)/RC_</f>
        <v>0</v>
      </c>
      <c r="F11" s="1">
        <f>MAX(UCES,UN-H21_*IB*RC_/1000)</f>
        <v>15</v>
      </c>
      <c r="G11" s="1">
        <f>+UN-UCE</f>
        <v>0</v>
      </c>
    </row>
    <row r="12" spans="1:7" ht="12.75">
      <c r="A12" s="4" t="s">
        <v>23</v>
      </c>
      <c r="B12" s="5">
        <v>25</v>
      </c>
      <c r="C12" t="s">
        <v>4</v>
      </c>
      <c r="D12" s="1">
        <f>MAX(0,(U1max-UBE)/RB)</f>
        <v>121.5</v>
      </c>
      <c r="E12" s="1">
        <f>+(UN-F12)/RC_</f>
        <v>7</v>
      </c>
      <c r="F12" s="1">
        <f>MAX(UCES,UN-H21_*D12*RC_/1000)</f>
        <v>1</v>
      </c>
      <c r="G12" s="1">
        <f>+UN-F12</f>
        <v>14</v>
      </c>
    </row>
    <row r="17" spans="2:8" ht="12.75">
      <c r="B17" t="s">
        <v>18</v>
      </c>
      <c r="C17" t="s">
        <v>29</v>
      </c>
      <c r="D17" t="s">
        <v>24</v>
      </c>
      <c r="E17" t="s">
        <v>25</v>
      </c>
      <c r="F17" t="s">
        <v>28</v>
      </c>
      <c r="G17" t="s">
        <v>26</v>
      </c>
      <c r="H17" t="s">
        <v>27</v>
      </c>
    </row>
    <row r="18" spans="2:8" ht="12.75">
      <c r="B18">
        <v>0</v>
      </c>
      <c r="C18">
        <f aca="true" t="shared" si="0" ref="C18:C28">+(UN-B18)/RC_</f>
        <v>7.5</v>
      </c>
      <c r="E18">
        <v>0</v>
      </c>
      <c r="H18">
        <v>0</v>
      </c>
    </row>
    <row r="19" spans="2:8" ht="12.75">
      <c r="B19">
        <f>+UN/10</f>
        <v>1.5</v>
      </c>
      <c r="C19">
        <f t="shared" si="0"/>
        <v>6.75</v>
      </c>
      <c r="E19">
        <f aca="true" t="shared" si="1" ref="E19:E29">+H21_*IB/1000</f>
        <v>0</v>
      </c>
      <c r="H19">
        <f aca="true" t="shared" si="2" ref="H19:H29">+H21_*$D$12/1000</f>
        <v>12.15</v>
      </c>
    </row>
    <row r="20" spans="2:8" ht="12.75">
      <c r="B20">
        <f aca="true" t="shared" si="3" ref="B20:B28">+B19+B19-B18</f>
        <v>3</v>
      </c>
      <c r="C20">
        <f t="shared" si="0"/>
        <v>6</v>
      </c>
      <c r="E20">
        <f t="shared" si="1"/>
        <v>0</v>
      </c>
      <c r="H20">
        <f t="shared" si="2"/>
        <v>12.15</v>
      </c>
    </row>
    <row r="21" spans="2:8" ht="12.75">
      <c r="B21">
        <f t="shared" si="3"/>
        <v>4.5</v>
      </c>
      <c r="C21">
        <f t="shared" si="0"/>
        <v>5.25</v>
      </c>
      <c r="E21">
        <f t="shared" si="1"/>
        <v>0</v>
      </c>
      <c r="H21">
        <f t="shared" si="2"/>
        <v>12.15</v>
      </c>
    </row>
    <row r="22" spans="2:8" ht="12.75">
      <c r="B22">
        <f t="shared" si="3"/>
        <v>6</v>
      </c>
      <c r="C22">
        <f t="shared" si="0"/>
        <v>4.5</v>
      </c>
      <c r="E22">
        <f t="shared" si="1"/>
        <v>0</v>
      </c>
      <c r="H22">
        <f t="shared" si="2"/>
        <v>12.15</v>
      </c>
    </row>
    <row r="23" spans="2:8" ht="12.75">
      <c r="B23">
        <f t="shared" si="3"/>
        <v>7.5</v>
      </c>
      <c r="C23">
        <f t="shared" si="0"/>
        <v>3.75</v>
      </c>
      <c r="E23">
        <f t="shared" si="1"/>
        <v>0</v>
      </c>
      <c r="H23">
        <f t="shared" si="2"/>
        <v>12.15</v>
      </c>
    </row>
    <row r="24" spans="2:8" ht="12.75">
      <c r="B24">
        <f t="shared" si="3"/>
        <v>9</v>
      </c>
      <c r="C24">
        <f t="shared" si="0"/>
        <v>3</v>
      </c>
      <c r="E24">
        <f t="shared" si="1"/>
        <v>0</v>
      </c>
      <c r="H24">
        <f t="shared" si="2"/>
        <v>12.15</v>
      </c>
    </row>
    <row r="25" spans="2:8" ht="12.75">
      <c r="B25">
        <f t="shared" si="3"/>
        <v>10.5</v>
      </c>
      <c r="C25">
        <f t="shared" si="0"/>
        <v>2.25</v>
      </c>
      <c r="E25">
        <f t="shared" si="1"/>
        <v>0</v>
      </c>
      <c r="H25">
        <f t="shared" si="2"/>
        <v>12.15</v>
      </c>
    </row>
    <row r="26" spans="2:8" ht="12.75">
      <c r="B26">
        <f t="shared" si="3"/>
        <v>12</v>
      </c>
      <c r="C26">
        <f t="shared" si="0"/>
        <v>1.5</v>
      </c>
      <c r="E26">
        <f t="shared" si="1"/>
        <v>0</v>
      </c>
      <c r="H26">
        <f t="shared" si="2"/>
        <v>12.15</v>
      </c>
    </row>
    <row r="27" spans="2:8" ht="12.75">
      <c r="B27">
        <f t="shared" si="3"/>
        <v>13.5</v>
      </c>
      <c r="C27">
        <f t="shared" si="0"/>
        <v>0.75</v>
      </c>
      <c r="E27">
        <f t="shared" si="1"/>
        <v>0</v>
      </c>
      <c r="H27">
        <f t="shared" si="2"/>
        <v>12.15</v>
      </c>
    </row>
    <row r="28" spans="2:8" ht="12.75">
      <c r="B28">
        <f t="shared" si="3"/>
        <v>15</v>
      </c>
      <c r="C28">
        <f t="shared" si="0"/>
        <v>0</v>
      </c>
      <c r="E28">
        <f t="shared" si="1"/>
        <v>0</v>
      </c>
      <c r="H28">
        <f t="shared" si="2"/>
        <v>12.15</v>
      </c>
    </row>
    <row r="29" spans="2:8" ht="12.75">
      <c r="B29">
        <f>+UCE</f>
        <v>15</v>
      </c>
      <c r="D29">
        <f>+IC</f>
        <v>0</v>
      </c>
      <c r="E29">
        <f t="shared" si="1"/>
        <v>0</v>
      </c>
      <c r="H29">
        <f t="shared" si="2"/>
        <v>12.15</v>
      </c>
    </row>
    <row r="30" spans="2:6" ht="12.75">
      <c r="B30">
        <f>+UCES</f>
        <v>1</v>
      </c>
      <c r="F30">
        <v>0</v>
      </c>
    </row>
    <row r="31" spans="2:6" ht="12.75">
      <c r="B31">
        <f>+UCES</f>
        <v>1</v>
      </c>
      <c r="F31">
        <f>+ICMAX</f>
        <v>7</v>
      </c>
    </row>
    <row r="32" spans="2:7" ht="12.75">
      <c r="B32">
        <f>+F12</f>
        <v>1</v>
      </c>
      <c r="G32">
        <f>+E12</f>
        <v>7</v>
      </c>
    </row>
    <row r="36" spans="1:6" ht="12.75">
      <c r="A36" t="s">
        <v>19</v>
      </c>
      <c r="B36" t="s">
        <v>30</v>
      </c>
      <c r="C36" t="s">
        <v>10</v>
      </c>
      <c r="D36" t="s">
        <v>31</v>
      </c>
      <c r="E36" t="s">
        <v>9</v>
      </c>
      <c r="F36" t="s">
        <v>11</v>
      </c>
    </row>
    <row r="37" spans="1:6" ht="12.75">
      <c r="A37">
        <v>0</v>
      </c>
      <c r="B37">
        <f aca="true" t="shared" si="4" ref="B37:B42">+U1_</f>
        <v>0</v>
      </c>
      <c r="C37">
        <f aca="true" t="shared" si="5" ref="C37:C42">+UCE</f>
        <v>15</v>
      </c>
      <c r="D37">
        <f aca="true" t="shared" si="6" ref="D37:D55">+UN-C37</f>
        <v>0</v>
      </c>
      <c r="E37">
        <f aca="true" t="shared" si="7" ref="E37:E42">+IB</f>
        <v>0</v>
      </c>
      <c r="F37">
        <f aca="true" t="shared" si="8" ref="F37:F55">+D37/RC_</f>
        <v>0</v>
      </c>
    </row>
    <row r="38" spans="1:6" ht="12.75">
      <c r="A38">
        <v>1</v>
      </c>
      <c r="B38">
        <f t="shared" si="4"/>
        <v>0</v>
      </c>
      <c r="C38">
        <f t="shared" si="5"/>
        <v>15</v>
      </c>
      <c r="D38">
        <f t="shared" si="6"/>
        <v>0</v>
      </c>
      <c r="E38">
        <f t="shared" si="7"/>
        <v>0</v>
      </c>
      <c r="F38">
        <f t="shared" si="8"/>
        <v>0</v>
      </c>
    </row>
    <row r="39" spans="1:6" ht="12.75">
      <c r="A39">
        <v>2</v>
      </c>
      <c r="B39">
        <f t="shared" si="4"/>
        <v>0</v>
      </c>
      <c r="C39">
        <f t="shared" si="5"/>
        <v>15</v>
      </c>
      <c r="D39">
        <f t="shared" si="6"/>
        <v>0</v>
      </c>
      <c r="E39">
        <f t="shared" si="7"/>
        <v>0</v>
      </c>
      <c r="F39">
        <f t="shared" si="8"/>
        <v>0</v>
      </c>
    </row>
    <row r="40" spans="1:6" ht="12.75">
      <c r="A40">
        <v>3</v>
      </c>
      <c r="B40">
        <f t="shared" si="4"/>
        <v>0</v>
      </c>
      <c r="C40">
        <f t="shared" si="5"/>
        <v>15</v>
      </c>
      <c r="D40">
        <f t="shared" si="6"/>
        <v>0</v>
      </c>
      <c r="E40">
        <f t="shared" si="7"/>
        <v>0</v>
      </c>
      <c r="F40">
        <f t="shared" si="8"/>
        <v>0</v>
      </c>
    </row>
    <row r="41" spans="1:6" ht="12.75">
      <c r="A41">
        <v>4</v>
      </c>
      <c r="B41">
        <f t="shared" si="4"/>
        <v>0</v>
      </c>
      <c r="C41">
        <f t="shared" si="5"/>
        <v>15</v>
      </c>
      <c r="D41">
        <f t="shared" si="6"/>
        <v>0</v>
      </c>
      <c r="E41">
        <f t="shared" si="7"/>
        <v>0</v>
      </c>
      <c r="F41">
        <f t="shared" si="8"/>
        <v>0</v>
      </c>
    </row>
    <row r="42" spans="1:6" ht="12.75">
      <c r="A42">
        <v>5</v>
      </c>
      <c r="B42">
        <f t="shared" si="4"/>
        <v>0</v>
      </c>
      <c r="C42">
        <f t="shared" si="5"/>
        <v>15</v>
      </c>
      <c r="D42">
        <f t="shared" si="6"/>
        <v>0</v>
      </c>
      <c r="E42">
        <f t="shared" si="7"/>
        <v>0</v>
      </c>
      <c r="F42">
        <f t="shared" si="8"/>
        <v>0</v>
      </c>
    </row>
    <row r="43" spans="1:6" ht="12.75">
      <c r="A43">
        <v>5</v>
      </c>
      <c r="B43">
        <f aca="true" t="shared" si="9" ref="B43:B48">+U1max</f>
        <v>25</v>
      </c>
      <c r="C43">
        <f aca="true" t="shared" si="10" ref="C43:C48">+$F$12</f>
        <v>1</v>
      </c>
      <c r="D43">
        <f t="shared" si="6"/>
        <v>14</v>
      </c>
      <c r="E43">
        <f aca="true" t="shared" si="11" ref="E43:E48">+$D$12</f>
        <v>121.5</v>
      </c>
      <c r="F43">
        <f t="shared" si="8"/>
        <v>7</v>
      </c>
    </row>
    <row r="44" spans="1:6" ht="12.75">
      <c r="A44">
        <v>6</v>
      </c>
      <c r="B44">
        <f t="shared" si="9"/>
        <v>25</v>
      </c>
      <c r="C44">
        <f t="shared" si="10"/>
        <v>1</v>
      </c>
      <c r="D44">
        <f t="shared" si="6"/>
        <v>14</v>
      </c>
      <c r="E44">
        <f t="shared" si="11"/>
        <v>121.5</v>
      </c>
      <c r="F44">
        <f t="shared" si="8"/>
        <v>7</v>
      </c>
    </row>
    <row r="45" spans="1:6" ht="12.75">
      <c r="A45">
        <v>7</v>
      </c>
      <c r="B45">
        <f t="shared" si="9"/>
        <v>25</v>
      </c>
      <c r="C45">
        <f t="shared" si="10"/>
        <v>1</v>
      </c>
      <c r="D45">
        <f t="shared" si="6"/>
        <v>14</v>
      </c>
      <c r="E45">
        <f t="shared" si="11"/>
        <v>121.5</v>
      </c>
      <c r="F45">
        <f t="shared" si="8"/>
        <v>7</v>
      </c>
    </row>
    <row r="46" spans="1:6" ht="12.75">
      <c r="A46">
        <v>8</v>
      </c>
      <c r="B46">
        <f t="shared" si="9"/>
        <v>25</v>
      </c>
      <c r="C46">
        <f t="shared" si="10"/>
        <v>1</v>
      </c>
      <c r="D46">
        <f t="shared" si="6"/>
        <v>14</v>
      </c>
      <c r="E46">
        <f t="shared" si="11"/>
        <v>121.5</v>
      </c>
      <c r="F46">
        <f t="shared" si="8"/>
        <v>7</v>
      </c>
    </row>
    <row r="47" spans="1:6" ht="12.75">
      <c r="A47">
        <v>9</v>
      </c>
      <c r="B47">
        <f t="shared" si="9"/>
        <v>25</v>
      </c>
      <c r="C47">
        <f t="shared" si="10"/>
        <v>1</v>
      </c>
      <c r="D47">
        <f t="shared" si="6"/>
        <v>14</v>
      </c>
      <c r="E47">
        <f t="shared" si="11"/>
        <v>121.5</v>
      </c>
      <c r="F47">
        <f t="shared" si="8"/>
        <v>7</v>
      </c>
    </row>
    <row r="48" spans="1:6" ht="12.75">
      <c r="A48">
        <v>10</v>
      </c>
      <c r="B48">
        <f t="shared" si="9"/>
        <v>25</v>
      </c>
      <c r="C48">
        <f t="shared" si="10"/>
        <v>1</v>
      </c>
      <c r="D48">
        <f t="shared" si="6"/>
        <v>14</v>
      </c>
      <c r="E48">
        <f t="shared" si="11"/>
        <v>121.5</v>
      </c>
      <c r="F48">
        <f t="shared" si="8"/>
        <v>7</v>
      </c>
    </row>
    <row r="49" spans="1:6" ht="12.75">
      <c r="A49">
        <v>10</v>
      </c>
      <c r="B49">
        <f aca="true" t="shared" si="12" ref="B49:B54">+U1_</f>
        <v>0</v>
      </c>
      <c r="C49">
        <f aca="true" t="shared" si="13" ref="C49:C54">+UCE</f>
        <v>15</v>
      </c>
      <c r="D49">
        <f t="shared" si="6"/>
        <v>0</v>
      </c>
      <c r="E49">
        <f aca="true" t="shared" si="14" ref="E49:E54">+IB</f>
        <v>0</v>
      </c>
      <c r="F49">
        <f t="shared" si="8"/>
        <v>0</v>
      </c>
    </row>
    <row r="50" spans="1:6" ht="12.75">
      <c r="A50">
        <v>11</v>
      </c>
      <c r="B50">
        <f t="shared" si="12"/>
        <v>0</v>
      </c>
      <c r="C50">
        <f t="shared" si="13"/>
        <v>15</v>
      </c>
      <c r="D50">
        <f t="shared" si="6"/>
        <v>0</v>
      </c>
      <c r="E50">
        <f t="shared" si="14"/>
        <v>0</v>
      </c>
      <c r="F50">
        <f t="shared" si="8"/>
        <v>0</v>
      </c>
    </row>
    <row r="51" spans="1:6" ht="12.75">
      <c r="A51">
        <v>12</v>
      </c>
      <c r="B51">
        <f t="shared" si="12"/>
        <v>0</v>
      </c>
      <c r="C51">
        <f t="shared" si="13"/>
        <v>15</v>
      </c>
      <c r="D51">
        <f t="shared" si="6"/>
        <v>0</v>
      </c>
      <c r="E51">
        <f t="shared" si="14"/>
        <v>0</v>
      </c>
      <c r="F51">
        <f t="shared" si="8"/>
        <v>0</v>
      </c>
    </row>
    <row r="52" spans="1:6" ht="12.75">
      <c r="A52">
        <v>13</v>
      </c>
      <c r="B52">
        <f t="shared" si="12"/>
        <v>0</v>
      </c>
      <c r="C52">
        <f t="shared" si="13"/>
        <v>15</v>
      </c>
      <c r="D52">
        <f t="shared" si="6"/>
        <v>0</v>
      </c>
      <c r="E52">
        <f t="shared" si="14"/>
        <v>0</v>
      </c>
      <c r="F52">
        <f t="shared" si="8"/>
        <v>0</v>
      </c>
    </row>
    <row r="53" spans="1:6" ht="12.75">
      <c r="A53">
        <v>14</v>
      </c>
      <c r="B53">
        <f t="shared" si="12"/>
        <v>0</v>
      </c>
      <c r="C53">
        <f t="shared" si="13"/>
        <v>15</v>
      </c>
      <c r="D53">
        <f t="shared" si="6"/>
        <v>0</v>
      </c>
      <c r="E53">
        <f t="shared" si="14"/>
        <v>0</v>
      </c>
      <c r="F53">
        <f t="shared" si="8"/>
        <v>0</v>
      </c>
    </row>
    <row r="54" spans="1:6" ht="12.75">
      <c r="A54">
        <v>15</v>
      </c>
      <c r="B54">
        <f t="shared" si="12"/>
        <v>0</v>
      </c>
      <c r="C54">
        <f t="shared" si="13"/>
        <v>15</v>
      </c>
      <c r="D54">
        <f t="shared" si="6"/>
        <v>0</v>
      </c>
      <c r="E54">
        <f t="shared" si="14"/>
        <v>0</v>
      </c>
      <c r="F54">
        <f t="shared" si="8"/>
        <v>0</v>
      </c>
    </row>
    <row r="55" spans="1:6" ht="12.75">
      <c r="A55">
        <v>15</v>
      </c>
      <c r="B55">
        <f>+U1max</f>
        <v>25</v>
      </c>
      <c r="C55">
        <f>+$F$12</f>
        <v>1</v>
      </c>
      <c r="D55">
        <f t="shared" si="6"/>
        <v>14</v>
      </c>
      <c r="E55">
        <f>+$D$12</f>
        <v>121.5</v>
      </c>
      <c r="F55">
        <f t="shared" si="8"/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TRUNKY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TRUNKY</dc:creator>
  <cp:keywords/>
  <dc:description/>
  <cp:lastModifiedBy>TRUNKY</cp:lastModifiedBy>
  <dcterms:created xsi:type="dcterms:W3CDTF">2003-03-25T20:48:59Z</dcterms:created>
  <dcterms:modified xsi:type="dcterms:W3CDTF">2003-03-26T06:17:46Z</dcterms:modified>
  <cp:category/>
  <cp:version/>
  <cp:contentType/>
  <cp:contentStatus/>
</cp:coreProperties>
</file>