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3560" windowHeight="7365" activeTab="1"/>
  </bookViews>
  <sheets>
    <sheet name="Příklad 1" sheetId="1" r:id="rId1"/>
    <sheet name="Příklad 9" sheetId="2" r:id="rId2"/>
    <sheet name="Příklad 6" sheetId="3" r:id="rId3"/>
  </sheets>
  <definedNames>
    <definedName name="DOLE">'Příklad 9'!$I$19</definedName>
    <definedName name="I0">'Příklad 9'!#REF!</definedName>
    <definedName name="I1_">'Příklad 9'!$G$22:$G$171</definedName>
    <definedName name="I2_">'Příklad 9'!$H$22:$H$171</definedName>
    <definedName name="I3_">'Příklad 9'!$I$22:$I$171</definedName>
    <definedName name="Io">'Příklad 6'!$B$6:$D$6</definedName>
    <definedName name="IO1_">'Příklad 9'!#REF!</definedName>
    <definedName name="IO2_">'Příklad 9'!#REF!</definedName>
    <definedName name="R_">'Příklad 9'!#REF!</definedName>
    <definedName name="R_1">'Příklad 9'!$G$18</definedName>
    <definedName name="R_2">'Příklad 9'!$G$19</definedName>
    <definedName name="R_3">'Příklad 9'!$G$20</definedName>
    <definedName name="U3_">'Příklad 9'!$J$22:$J$171</definedName>
    <definedName name="Ud">'Příklad 9'!$G$16</definedName>
    <definedName name="Un">'Příklad 9'!$G$17</definedName>
    <definedName name="UT">'Příklad 9'!#REF!</definedName>
    <definedName name="Uvst">'Příklad 9'!$F$22:$F$171</definedName>
  </definedNames>
  <calcPr fullCalcOnLoad="1"/>
</workbook>
</file>

<file path=xl/sharedStrings.xml><?xml version="1.0" encoding="utf-8"?>
<sst xmlns="http://schemas.openxmlformats.org/spreadsheetml/2006/main" count="60" uniqueCount="43">
  <si>
    <t>Io</t>
  </si>
  <si>
    <t>U</t>
  </si>
  <si>
    <t>UT</t>
  </si>
  <si>
    <t>Io = 50E-12</t>
  </si>
  <si>
    <t>Io = …</t>
  </si>
  <si>
    <r>
      <t>I</t>
    </r>
    <r>
      <rPr>
        <vertAlign val="subscript"/>
        <sz val="12"/>
        <rFont val="Arial"/>
        <family val="2"/>
      </rPr>
      <t>01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0"/>
      </rPr>
      <t>=…..</t>
    </r>
  </si>
  <si>
    <t>U=Ut*(ln(I/Is+1)</t>
  </si>
  <si>
    <t>Ut</t>
  </si>
  <si>
    <t>I</t>
  </si>
  <si>
    <t>I1</t>
  </si>
  <si>
    <t>I2</t>
  </si>
  <si>
    <t xml:space="preserve">Un </t>
  </si>
  <si>
    <t>V</t>
  </si>
  <si>
    <t>R 1</t>
  </si>
  <si>
    <t>R 2</t>
  </si>
  <si>
    <t>R 3</t>
  </si>
  <si>
    <t>Ud</t>
  </si>
  <si>
    <t>Uvýst</t>
  </si>
  <si>
    <t>I3</t>
  </si>
  <si>
    <t>U3</t>
  </si>
  <si>
    <t>Uvst</t>
  </si>
  <si>
    <t>K0</t>
  </si>
  <si>
    <t>R1*R2+R2*R3*R1*R3</t>
  </si>
  <si>
    <t>DOLE</t>
  </si>
  <si>
    <t>Uss</t>
  </si>
  <si>
    <t>uhel</t>
  </si>
  <si>
    <t>R</t>
  </si>
  <si>
    <t>UN</t>
  </si>
  <si>
    <t>Iod1</t>
  </si>
  <si>
    <t>Iod2</t>
  </si>
  <si>
    <t>I=(UN-Ud)/R</t>
  </si>
  <si>
    <t>Ud=Ut*ln(I/(Iod1+Iod2))</t>
  </si>
  <si>
    <t>Id1=Io*(exp(Ud/Ut))</t>
  </si>
  <si>
    <t>Id2=Io*(exp(Ud/Ut))</t>
  </si>
  <si>
    <t>mA</t>
  </si>
  <si>
    <t>A</t>
  </si>
  <si>
    <t>Ud1</t>
  </si>
  <si>
    <t>Ud2</t>
  </si>
  <si>
    <t xml:space="preserve">pro </t>
  </si>
  <si>
    <t>rd</t>
  </si>
  <si>
    <t>Příklad 6</t>
  </si>
  <si>
    <t>Toto můžete měnit</t>
  </si>
  <si>
    <t>ustr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</si>
</sst>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.0"/>
    <numFmt numFmtId="166" formatCode="0.0E+00"/>
    <numFmt numFmtId="167" formatCode="0E+00"/>
    <numFmt numFmtId="168" formatCode="0.000E+00"/>
    <numFmt numFmtId="169" formatCode="0.00000"/>
    <numFmt numFmtId="170" formatCode="0.00_ ;[Red]\-0.00\ "/>
    <numFmt numFmtId="171" formatCode="[$-405]d\.\ mmmm\ yyyy"/>
    <numFmt numFmtId="172" formatCode="#,##0.00_ ;\-#,##0.00\ "/>
    <numFmt numFmtId="173" formatCode="#,##0.0_ ;\-#,##0.0\ "/>
    <numFmt numFmtId="174" formatCode="#,##0.000_ ;\-#,##0.000\ "/>
    <numFmt numFmtId="175" formatCode="#,##0.0000_ ;\-#,##0.0000\ "/>
    <numFmt numFmtId="176" formatCode="#,##0.00000_ ;\-#,##0.00000\ "/>
    <numFmt numFmtId="177" formatCode="#,##0.000000_ ;\-#,##0.000000\ "/>
    <numFmt numFmtId="178" formatCode="#,##0_ ;\-#,##0\ "/>
    <numFmt numFmtId="179" formatCode="##0E+00"/>
    <numFmt numFmtId="180" formatCode="0.000"/>
    <numFmt numFmtId="181" formatCode="0.0000"/>
  </numFmts>
  <fonts count="8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vertAlign val="subscript"/>
      <sz val="12"/>
      <name val="Arial"/>
      <family val="2"/>
    </font>
    <font>
      <b/>
      <sz val="4.5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4" fontId="0" fillId="0" borderId="0" xfId="15" applyNumberFormat="1" applyAlignment="1">
      <alignment horizontal="left" indent="2"/>
    </xf>
    <xf numFmtId="177" fontId="0" fillId="0" borderId="0" xfId="15" applyNumberFormat="1" applyAlignment="1">
      <alignment horizontal="left" indent="2"/>
    </xf>
    <xf numFmtId="174" fontId="0" fillId="0" borderId="9" xfId="15" applyNumberFormat="1" applyFont="1" applyBorder="1" applyAlignment="1">
      <alignment horizontal="left" indent="2"/>
    </xf>
    <xf numFmtId="0" fontId="0" fillId="0" borderId="10" xfId="0" applyBorder="1" applyAlignment="1">
      <alignment/>
    </xf>
    <xf numFmtId="174" fontId="0" fillId="0" borderId="11" xfId="15" applyNumberFormat="1" applyFont="1" applyBorder="1" applyAlignment="1">
      <alignment horizontal="left" indent="2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74" fontId="0" fillId="0" borderId="13" xfId="15" applyNumberFormat="1" applyFont="1" applyBorder="1" applyAlignment="1">
      <alignment horizontal="left" indent="2"/>
    </xf>
    <xf numFmtId="0" fontId="0" fillId="0" borderId="14" xfId="0" applyBorder="1" applyAlignment="1">
      <alignment/>
    </xf>
    <xf numFmtId="181" fontId="0" fillId="0" borderId="0" xfId="0" applyNumberFormat="1" applyAlignment="1">
      <alignment/>
    </xf>
    <xf numFmtId="174" fontId="0" fillId="0" borderId="0" xfId="15" applyNumberFormat="1" applyBorder="1" applyAlignment="1">
      <alignment/>
    </xf>
    <xf numFmtId="0" fontId="7" fillId="0" borderId="15" xfId="0" applyFon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16" xfId="15" applyNumberFormat="1" applyBorder="1" applyAlignment="1">
      <alignment/>
    </xf>
    <xf numFmtId="177" fontId="7" fillId="0" borderId="1" xfId="15" applyNumberFormat="1" applyFont="1" applyBorder="1" applyAlignment="1">
      <alignment horizontal="left" indent="2"/>
    </xf>
    <xf numFmtId="174" fontId="0" fillId="0" borderId="2" xfId="15" applyNumberFormat="1" applyBorder="1" applyAlignment="1">
      <alignment horizontal="left" indent="2"/>
    </xf>
    <xf numFmtId="177" fontId="0" fillId="0" borderId="6" xfId="15" applyNumberFormat="1" applyFont="1" applyBorder="1" applyAlignment="1">
      <alignment horizontal="left" indent="2"/>
    </xf>
    <xf numFmtId="174" fontId="0" fillId="0" borderId="0" xfId="15" applyNumberFormat="1" applyBorder="1" applyAlignment="1">
      <alignment horizontal="left" indent="2"/>
    </xf>
    <xf numFmtId="1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81" fontId="0" fillId="0" borderId="0" xfId="0" applyNumberFormat="1" applyBorder="1" applyAlignment="1">
      <alignment/>
    </xf>
    <xf numFmtId="11" fontId="0" fillId="0" borderId="0" xfId="0" applyNumberFormat="1" applyBorder="1" applyAlignment="1">
      <alignment/>
    </xf>
    <xf numFmtId="177" fontId="0" fillId="0" borderId="3" xfId="15" applyNumberFormat="1" applyFont="1" applyBorder="1" applyAlignment="1">
      <alignment horizontal="left" indent="2"/>
    </xf>
    <xf numFmtId="11" fontId="0" fillId="0" borderId="4" xfId="0" applyNumberFormat="1" applyBorder="1" applyAlignment="1">
      <alignment/>
    </xf>
    <xf numFmtId="172" fontId="0" fillId="0" borderId="4" xfId="15" applyNumberFormat="1" applyBorder="1" applyAlignment="1">
      <alignment/>
    </xf>
    <xf numFmtId="165" fontId="7" fillId="2" borderId="2" xfId="0" applyNumberFormat="1" applyFont="1" applyFill="1" applyBorder="1" applyAlignment="1" applyProtection="1">
      <alignment/>
      <protection locked="0"/>
    </xf>
    <xf numFmtId="0" fontId="7" fillId="2" borderId="0" xfId="0" applyFont="1" applyFill="1" applyBorder="1" applyAlignment="1" applyProtection="1">
      <alignment/>
      <protection locked="0"/>
    </xf>
    <xf numFmtId="0" fontId="7" fillId="2" borderId="4" xfId="0" applyFont="1" applyFill="1" applyBorder="1" applyAlignment="1" applyProtection="1">
      <alignment/>
      <protection locked="0"/>
    </xf>
    <xf numFmtId="0" fontId="7" fillId="2" borderId="5" xfId="0" applyFont="1" applyFill="1" applyBorder="1" applyAlignment="1" applyProtection="1">
      <alignment/>
      <protection locked="0"/>
    </xf>
    <xf numFmtId="0" fontId="7" fillId="2" borderId="8" xfId="0" applyFont="1" applyFill="1" applyBorder="1" applyAlignment="1" applyProtection="1">
      <alignment/>
      <protection locked="0"/>
    </xf>
    <xf numFmtId="178" fontId="7" fillId="2" borderId="0" xfId="15" applyNumberFormat="1" applyFont="1" applyFill="1" applyBorder="1" applyAlignment="1">
      <alignment horizontal="left" indent="2"/>
    </xf>
    <xf numFmtId="167" fontId="7" fillId="2" borderId="0" xfId="15" applyNumberFormat="1" applyFont="1" applyFill="1" applyBorder="1" applyAlignment="1">
      <alignment horizontal="left" indent="2"/>
    </xf>
    <xf numFmtId="174" fontId="7" fillId="2" borderId="0" xfId="15" applyNumberFormat="1" applyFont="1" applyFill="1" applyBorder="1" applyAlignment="1">
      <alignment horizontal="left" indent="2"/>
    </xf>
    <xf numFmtId="173" fontId="7" fillId="2" borderId="0" xfId="15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8075"/>
          <c:w val="0.845"/>
          <c:h val="0.83075"/>
        </c:manualLayout>
      </c:layout>
      <c:scatterChart>
        <c:scatterStyle val="smooth"/>
        <c:varyColors val="0"/>
        <c:ser>
          <c:idx val="0"/>
          <c:order val="0"/>
          <c:tx>
            <c:strRef>
              <c:f>'Příklad 1'!$B$2</c:f>
              <c:strCache>
                <c:ptCount val="1"/>
                <c:pt idx="0">
                  <c:v>I01 =…..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'Příklad 1'!$A$3:$A$13</c:f>
              <c:numCache/>
            </c:numRef>
          </c:xVal>
          <c:yVal>
            <c:numRef>
              <c:f>'Příklad 1'!$B$3:$B$13</c:f>
              <c:numCache/>
            </c:numRef>
          </c:yVal>
          <c:smooth val="1"/>
        </c:ser>
        <c:ser>
          <c:idx val="1"/>
          <c:order val="1"/>
          <c:tx>
            <c:strRef>
              <c:f>'Příklad 1'!$C$2</c:f>
              <c:strCache>
                <c:ptCount val="1"/>
                <c:pt idx="0">
                  <c:v>Io = …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'Příklad 1'!$A$3:$A$13</c:f>
              <c:numCache/>
            </c:numRef>
          </c:xVal>
          <c:yVal>
            <c:numRef>
              <c:f>'Příklad 1'!$C$3:$C$13</c:f>
              <c:numCache/>
            </c:numRef>
          </c:yVal>
          <c:smooth val="1"/>
        </c:ser>
        <c:ser>
          <c:idx val="2"/>
          <c:order val="2"/>
          <c:tx>
            <c:strRef>
              <c:f>'Příklad 1'!$D$2</c:f>
              <c:strCache>
                <c:ptCount val="1"/>
                <c:pt idx="0">
                  <c:v>Io = 50E-12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'Příklad 1'!$A$3:$A$13</c:f>
              <c:numCache/>
            </c:numRef>
          </c:xVal>
          <c:yVal>
            <c:numRef>
              <c:f>'Příklad 1'!$D$3:$D$13</c:f>
              <c:numCache/>
            </c:numRef>
          </c:yVal>
          <c:smooth val="1"/>
        </c:ser>
        <c:axId val="1259720"/>
        <c:axId val="11337481"/>
      </c:scatterChart>
      <c:valAx>
        <c:axId val="1259720"/>
        <c:scaling>
          <c:orientation val="minMax"/>
          <c:max val="0"/>
          <c:min val="-0.5"/>
        </c:scaling>
        <c:axPos val="b"/>
        <c:majorGridlines/>
        <c:delete val="0"/>
        <c:numFmt formatCode="General" sourceLinked="1"/>
        <c:majorTickMark val="out"/>
        <c:minorTickMark val="none"/>
        <c:tickLblPos val="high"/>
        <c:crossAx val="11337481"/>
        <c:crosses val="autoZero"/>
        <c:crossBetween val="midCat"/>
        <c:dispUnits/>
      </c:valAx>
      <c:valAx>
        <c:axId val="11337481"/>
        <c:scaling>
          <c:orientation val="minMax"/>
          <c:max val="0"/>
        </c:scaling>
        <c:axPos val="l"/>
        <c:majorGridlines/>
        <c:delete val="0"/>
        <c:numFmt formatCode="0.E+00" sourceLinked="0"/>
        <c:majorTickMark val="out"/>
        <c:minorTickMark val="none"/>
        <c:tickLblPos val="high"/>
        <c:crossAx val="1259720"/>
        <c:crosses val="autoZero"/>
        <c:crossBetween val="midCat"/>
        <c:dispUnits/>
        <c:majorUnit val="1E-12"/>
        <c:minorUnit val="2E-13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'Příklad 1'!$A$12:$A$29</c:f>
              <c:numCache/>
            </c:numRef>
          </c:xVal>
          <c:yVal>
            <c:numRef>
              <c:f>'Příklad 1'!$B$12:$B$29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'Příklad 1'!$A$12:$A$29</c:f>
              <c:numCache/>
            </c:numRef>
          </c:xVal>
          <c:yVal>
            <c:numRef>
              <c:f>'Příklad 1'!$C$12:$C$29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'Příklad 1'!$A$12:$A$29</c:f>
              <c:numCache/>
            </c:numRef>
          </c:xVal>
          <c:yVal>
            <c:numRef>
              <c:f>'Příklad 1'!$D$12:$D$29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'Příklad 1'!$A$12:$A$29</c:f>
              <c:numCache/>
            </c:numRef>
          </c:xVal>
          <c:yVal>
            <c:numRef>
              <c:f>'Příklad 1'!$B$12:$B$29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'Příklad 1'!$A$12:$A$29</c:f>
              <c:numCache/>
            </c:numRef>
          </c:xVal>
          <c:yVal>
            <c:numRef>
              <c:f>'Příklad 1'!$C$12:$C$29</c:f>
              <c:numCache/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'Příklad 1'!$A$12:$A$29</c:f>
              <c:numCache/>
            </c:numRef>
          </c:xVal>
          <c:yVal>
            <c:numRef>
              <c:f>'Příklad 1'!$D$12:$D$29</c:f>
              <c:numCache/>
            </c:numRef>
          </c:yVal>
          <c:smooth val="0"/>
        </c:ser>
        <c:axId val="34928466"/>
        <c:axId val="45920739"/>
      </c:scatterChart>
      <c:valAx>
        <c:axId val="34928466"/>
        <c:scaling>
          <c:orientation val="minMax"/>
          <c:max val="0.8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920739"/>
        <c:crosses val="autoZero"/>
        <c:crossBetween val="midCat"/>
        <c:dispUnits/>
      </c:valAx>
      <c:valAx>
        <c:axId val="45920739"/>
        <c:scaling>
          <c:orientation val="minMax"/>
          <c:max val="0.005"/>
          <c:min val="0"/>
        </c:scaling>
        <c:axPos val="l"/>
        <c:majorGridlines/>
        <c:delete val="0"/>
        <c:numFmt formatCode="0.0E+00" sourceLinked="0"/>
        <c:majorTickMark val="out"/>
        <c:minorTickMark val="none"/>
        <c:tickLblPos val="nextTo"/>
        <c:crossAx val="34928466"/>
        <c:crosses val="autoZero"/>
        <c:crossBetween val="midCat"/>
        <c:dispUnits/>
        <c:majorUnit val="0.001"/>
        <c:minorUnit val="0.0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 chrakteristika diody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'Příklad 1'!$B$46</c:f>
              <c:strCache>
                <c:ptCount val="1"/>
                <c:pt idx="0">
                  <c:v>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'Příklad 1'!$A$47:$A$104</c:f>
              <c:numCache/>
            </c:numRef>
          </c:xVal>
          <c:yVal>
            <c:numRef>
              <c:f>'Příklad 1'!$B$47:$B$104</c:f>
              <c:numCache/>
            </c:numRef>
          </c:yVal>
          <c:smooth val="1"/>
        </c:ser>
        <c:axId val="10633468"/>
        <c:axId val="28592349"/>
      </c:scatterChart>
      <c:valAx>
        <c:axId val="10633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8592349"/>
        <c:crosses val="autoZero"/>
        <c:crossBetween val="midCat"/>
        <c:dispUnits/>
      </c:valAx>
      <c:valAx>
        <c:axId val="28592349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 [mA]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106334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'Příklad 1'!$A$12:$A$29</c:f>
              <c:numCache/>
            </c:numRef>
          </c:xVal>
          <c:yVal>
            <c:numRef>
              <c:f>'Příklad 1'!$B$12:$B$29</c:f>
              <c:numCache/>
            </c:numRef>
          </c:yVal>
          <c:smooth val="0"/>
        </c:ser>
        <c:ser>
          <c:idx val="3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'Příklad 1'!$A$12:$A$29</c:f>
              <c:numCache/>
            </c:numRef>
          </c:xVal>
          <c:yVal>
            <c:numRef>
              <c:f>'Příklad 1'!$B$12:$B$29</c:f>
              <c:numCache/>
            </c:numRef>
          </c:yVal>
          <c:smooth val="0"/>
        </c:ser>
        <c:axId val="56004550"/>
        <c:axId val="34278903"/>
      </c:scatterChart>
      <c:valAx>
        <c:axId val="56004550"/>
        <c:scaling>
          <c:orientation val="minMax"/>
          <c:max val="5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278903"/>
        <c:crosses val="autoZero"/>
        <c:crossBetween val="midCat"/>
        <c:dispUnits/>
        <c:majorUnit val="1"/>
      </c:valAx>
      <c:valAx>
        <c:axId val="34278903"/>
        <c:scaling>
          <c:orientation val="minMax"/>
          <c:max val="0.005"/>
          <c:min val="0"/>
        </c:scaling>
        <c:axPos val="l"/>
        <c:majorGridlines/>
        <c:delete val="0"/>
        <c:numFmt formatCode="0.0E+00" sourceLinked="0"/>
        <c:majorTickMark val="out"/>
        <c:minorTickMark val="none"/>
        <c:tickLblPos val="nextTo"/>
        <c:crossAx val="56004550"/>
        <c:crosses val="autoZero"/>
        <c:crossBetween val="midCat"/>
        <c:dispUnits/>
        <c:majorUnit val="0.001"/>
        <c:minorUnit val="0.0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'Příklad 9'!$F$21</c:f>
              <c:strCache>
                <c:ptCount val="1"/>
                <c:pt idx="0">
                  <c:v>Uvst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'Příklad 9'!$E$22:$E$68</c:f>
              <c:numCache/>
            </c:numRef>
          </c:xVal>
          <c:yVal>
            <c:numRef>
              <c:f>'Příklad 9'!$F$22:$F$68</c:f>
              <c:numCache/>
            </c:numRef>
          </c:yVal>
          <c:smooth val="1"/>
        </c:ser>
        <c:ser>
          <c:idx val="1"/>
          <c:order val="1"/>
          <c:tx>
            <c:strRef>
              <c:f>'Příklad 9'!$L$21</c:f>
              <c:strCache>
                <c:ptCount val="1"/>
                <c:pt idx="0">
                  <c:v>Uvýst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'Příklad 9'!$E$22:$E$68</c:f>
              <c:numCache/>
            </c:numRef>
          </c:xVal>
          <c:yVal>
            <c:numRef>
              <c:f>'Příklad 9'!$L$22:$L$68</c:f>
              <c:numCache/>
            </c:numRef>
          </c:yVal>
          <c:smooth val="1"/>
        </c:ser>
        <c:axId val="40074672"/>
        <c:axId val="25127729"/>
      </c:scatterChart>
      <c:valAx>
        <c:axId val="400746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5127729"/>
        <c:crosses val="autoZero"/>
        <c:crossBetween val="midCat"/>
        <c:dispUnits/>
      </c:valAx>
      <c:valAx>
        <c:axId val="25127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7467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0.15925</cdr:x>
      <cdr:y>0.7235</cdr:y>
    </cdr:from>
    <cdr:to>
      <cdr:x>0.21225</cdr:x>
      <cdr:y>0.7605</cdr:y>
    </cdr:to>
    <cdr:sp>
      <cdr:nvSpPr>
        <cdr:cNvPr id="1" name="TextBox 7"/>
        <cdr:cNvSpPr txBox="1">
          <a:spLocks noChangeArrowheads="1"/>
        </cdr:cNvSpPr>
      </cdr:nvSpPr>
      <cdr:spPr>
        <a:xfrm>
          <a:off x="361950" y="1181100"/>
          <a:ext cx="123825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21</xdr:row>
      <xdr:rowOff>9525</xdr:rowOff>
    </xdr:from>
    <xdr:to>
      <xdr:col>8</xdr:col>
      <xdr:colOff>85725</xdr:colOff>
      <xdr:row>31</xdr:row>
      <xdr:rowOff>28575</xdr:rowOff>
    </xdr:to>
    <xdr:graphicFrame>
      <xdr:nvGraphicFramePr>
        <xdr:cNvPr id="1" name="Chart 2"/>
        <xdr:cNvGraphicFramePr/>
      </xdr:nvGraphicFramePr>
      <xdr:xfrm>
        <a:off x="2676525" y="3495675"/>
        <a:ext cx="2286000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5</xdr:row>
      <xdr:rowOff>38100</xdr:rowOff>
    </xdr:from>
    <xdr:to>
      <xdr:col>10</xdr:col>
      <xdr:colOff>295275</xdr:colOff>
      <xdr:row>17</xdr:row>
      <xdr:rowOff>123825</xdr:rowOff>
    </xdr:to>
    <xdr:graphicFrame>
      <xdr:nvGraphicFramePr>
        <xdr:cNvPr id="2" name="Chart 3"/>
        <xdr:cNvGraphicFramePr/>
      </xdr:nvGraphicFramePr>
      <xdr:xfrm>
        <a:off x="3733800" y="933450"/>
        <a:ext cx="265747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447675</xdr:colOff>
      <xdr:row>48</xdr:row>
      <xdr:rowOff>123825</xdr:rowOff>
    </xdr:from>
    <xdr:to>
      <xdr:col>10</xdr:col>
      <xdr:colOff>285750</xdr:colOff>
      <xdr:row>71</xdr:row>
      <xdr:rowOff>19050</xdr:rowOff>
    </xdr:to>
    <xdr:graphicFrame>
      <xdr:nvGraphicFramePr>
        <xdr:cNvPr id="3" name="Chart 4"/>
        <xdr:cNvGraphicFramePr/>
      </xdr:nvGraphicFramePr>
      <xdr:xfrm>
        <a:off x="1666875" y="7981950"/>
        <a:ext cx="471487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295275</xdr:colOff>
      <xdr:row>18</xdr:row>
      <xdr:rowOff>123825</xdr:rowOff>
    </xdr:from>
    <xdr:to>
      <xdr:col>14</xdr:col>
      <xdr:colOff>371475</xdr:colOff>
      <xdr:row>31</xdr:row>
      <xdr:rowOff>47625</xdr:rowOff>
    </xdr:to>
    <xdr:graphicFrame>
      <xdr:nvGraphicFramePr>
        <xdr:cNvPr id="4" name="Chart 6"/>
        <xdr:cNvGraphicFramePr/>
      </xdr:nvGraphicFramePr>
      <xdr:xfrm>
        <a:off x="5172075" y="3124200"/>
        <a:ext cx="373380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12</xdr:row>
      <xdr:rowOff>114300</xdr:rowOff>
    </xdr:from>
    <xdr:to>
      <xdr:col>15</xdr:col>
      <xdr:colOff>542925</xdr:colOff>
      <xdr:row>35</xdr:row>
      <xdr:rowOff>9525</xdr:rowOff>
    </xdr:to>
    <xdr:graphicFrame>
      <xdr:nvGraphicFramePr>
        <xdr:cNvPr id="1" name="Chart 44"/>
        <xdr:cNvGraphicFramePr/>
      </xdr:nvGraphicFramePr>
      <xdr:xfrm>
        <a:off x="4438650" y="2057400"/>
        <a:ext cx="46767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7</xdr:row>
      <xdr:rowOff>66675</xdr:rowOff>
    </xdr:from>
    <xdr:to>
      <xdr:col>2</xdr:col>
      <xdr:colOff>342900</xdr:colOff>
      <xdr:row>9</xdr:row>
      <xdr:rowOff>66675</xdr:rowOff>
    </xdr:to>
    <xdr:sp>
      <xdr:nvSpPr>
        <xdr:cNvPr id="1" name="Line 4"/>
        <xdr:cNvSpPr>
          <a:spLocks/>
        </xdr:cNvSpPr>
      </xdr:nvSpPr>
      <xdr:spPr>
        <a:xfrm flipV="1">
          <a:off x="2190750" y="1200150"/>
          <a:ext cx="361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7</xdr:row>
      <xdr:rowOff>47625</xdr:rowOff>
    </xdr:from>
    <xdr:to>
      <xdr:col>3</xdr:col>
      <xdr:colOff>409575</xdr:colOff>
      <xdr:row>9</xdr:row>
      <xdr:rowOff>57150</xdr:rowOff>
    </xdr:to>
    <xdr:sp>
      <xdr:nvSpPr>
        <xdr:cNvPr id="2" name="Line 5"/>
        <xdr:cNvSpPr>
          <a:spLocks/>
        </xdr:cNvSpPr>
      </xdr:nvSpPr>
      <xdr:spPr>
        <a:xfrm flipV="1">
          <a:off x="3000375" y="1181100"/>
          <a:ext cx="419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76200</xdr:rowOff>
    </xdr:from>
    <xdr:to>
      <xdr:col>2</xdr:col>
      <xdr:colOff>9525</xdr:colOff>
      <xdr:row>9</xdr:row>
      <xdr:rowOff>47625</xdr:rowOff>
    </xdr:to>
    <xdr:sp>
      <xdr:nvSpPr>
        <xdr:cNvPr id="3" name="Line 6"/>
        <xdr:cNvSpPr>
          <a:spLocks/>
        </xdr:cNvSpPr>
      </xdr:nvSpPr>
      <xdr:spPr>
        <a:xfrm flipH="1">
          <a:off x="2209800" y="1209675"/>
          <a:ext cx="95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7</xdr:row>
      <xdr:rowOff>57150</xdr:rowOff>
    </xdr:from>
    <xdr:to>
      <xdr:col>3</xdr:col>
      <xdr:colOff>0</xdr:colOff>
      <xdr:row>9</xdr:row>
      <xdr:rowOff>38100</xdr:rowOff>
    </xdr:to>
    <xdr:sp>
      <xdr:nvSpPr>
        <xdr:cNvPr id="4" name="Line 7"/>
        <xdr:cNvSpPr>
          <a:spLocks/>
        </xdr:cNvSpPr>
      </xdr:nvSpPr>
      <xdr:spPr>
        <a:xfrm flipH="1">
          <a:off x="3000375" y="1190625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workbookViewId="0" topLeftCell="A1">
      <selection activeCell="D2" sqref="D2"/>
    </sheetView>
  </sheetViews>
  <sheetFormatPr defaultColWidth="9.140625" defaultRowHeight="12.75"/>
  <sheetData>
    <row r="1" spans="1:9" ht="12.75">
      <c r="A1" t="s">
        <v>0</v>
      </c>
      <c r="B1" s="1">
        <v>1E-12</v>
      </c>
      <c r="C1" s="1">
        <v>2E-12</v>
      </c>
      <c r="D1" s="1">
        <v>5E-12</v>
      </c>
      <c r="H1" t="s">
        <v>2</v>
      </c>
      <c r="I1" s="1">
        <v>0.026</v>
      </c>
    </row>
    <row r="2" spans="1:4" ht="19.5">
      <c r="A2" t="s">
        <v>1</v>
      </c>
      <c r="B2" t="s">
        <v>5</v>
      </c>
      <c r="C2" t="s">
        <v>4</v>
      </c>
      <c r="D2" t="s">
        <v>3</v>
      </c>
    </row>
    <row r="3" spans="1:4" ht="12.75">
      <c r="A3">
        <v>-0.5</v>
      </c>
      <c r="B3" s="1">
        <f aca="true" t="shared" si="0" ref="B3:D6">+B$1*(EXP($A3/$I$1)-1)</f>
        <v>-9.99999995551813E-13</v>
      </c>
      <c r="C3" s="1">
        <f t="shared" si="0"/>
        <v>-1.999999991103626E-12</v>
      </c>
      <c r="D3" s="1">
        <f>+D$1*(EXP($A3/$I$1)-1)</f>
        <v>-4.999999977759065E-12</v>
      </c>
    </row>
    <row r="4" spans="1:4" ht="12.75">
      <c r="A4">
        <v>-0.4</v>
      </c>
      <c r="B4" s="1">
        <f t="shared" si="0"/>
        <v>-9.999997917684978E-13</v>
      </c>
      <c r="C4" s="1">
        <f t="shared" si="0"/>
        <v>-1.9999995835369956E-12</v>
      </c>
      <c r="D4" s="1">
        <f t="shared" si="0"/>
        <v>-4.999998958842489E-12</v>
      </c>
    </row>
    <row r="5" spans="1:4" ht="12.75">
      <c r="A5">
        <v>-0.2</v>
      </c>
      <c r="B5" s="1">
        <f t="shared" si="0"/>
        <v>-9.995436760994189E-13</v>
      </c>
      <c r="C5" s="1">
        <f t="shared" si="0"/>
        <v>-1.9990873521988377E-12</v>
      </c>
      <c r="D5" s="1">
        <f t="shared" si="0"/>
        <v>-4.997718380497094E-12</v>
      </c>
    </row>
    <row r="6" spans="1:4" ht="12.75">
      <c r="A6">
        <v>-0.1</v>
      </c>
      <c r="B6" s="1">
        <f t="shared" si="0"/>
        <v>-9.78638260824993E-13</v>
      </c>
      <c r="C6" s="1">
        <f t="shared" si="0"/>
        <v>-1.957276521649986E-12</v>
      </c>
      <c r="D6" s="1">
        <f t="shared" si="0"/>
        <v>-4.893191304124965E-12</v>
      </c>
    </row>
    <row r="7" spans="1:4" ht="12.75">
      <c r="A7">
        <v>-0.07</v>
      </c>
      <c r="B7" s="1">
        <f aca="true" t="shared" si="1" ref="B7:D29">+B$1*(EXP($A7/$I$1)-1)</f>
        <v>-9.322755283407591E-13</v>
      </c>
      <c r="C7" s="1">
        <f t="shared" si="1"/>
        <v>-1.8645510566815182E-12</v>
      </c>
      <c r="D7" s="1">
        <f t="shared" si="1"/>
        <v>-4.661377641703796E-12</v>
      </c>
    </row>
    <row r="8" spans="1:4" ht="12.75">
      <c r="A8">
        <v>-0.05</v>
      </c>
      <c r="B8" s="1">
        <f t="shared" si="1"/>
        <v>-8.538434429284576E-13</v>
      </c>
      <c r="C8" s="1">
        <f t="shared" si="1"/>
        <v>-1.7076868858569152E-12</v>
      </c>
      <c r="D8" s="1">
        <f t="shared" si="1"/>
        <v>-4.269217214642287E-12</v>
      </c>
    </row>
    <row r="9" spans="1:4" ht="12.75">
      <c r="A9">
        <v>-0.05</v>
      </c>
      <c r="B9" s="1">
        <f t="shared" si="1"/>
        <v>-8.538434429284576E-13</v>
      </c>
      <c r="C9" s="1">
        <f t="shared" si="1"/>
        <v>-1.7076868858569152E-12</v>
      </c>
      <c r="D9" s="1">
        <f t="shared" si="1"/>
        <v>-4.269217214642287E-12</v>
      </c>
    </row>
    <row r="10" spans="1:4" ht="12.75">
      <c r="A10">
        <v>-0.02</v>
      </c>
      <c r="B10" s="1">
        <f t="shared" si="1"/>
        <v>-5.366306307688247E-13</v>
      </c>
      <c r="C10" s="1">
        <f t="shared" si="1"/>
        <v>-1.0732612615376494E-12</v>
      </c>
      <c r="D10" s="1">
        <f t="shared" si="1"/>
        <v>-2.6831531538441233E-12</v>
      </c>
    </row>
    <row r="11" spans="1:4" ht="12.75">
      <c r="A11">
        <v>-0.01</v>
      </c>
      <c r="B11" s="1">
        <f t="shared" si="1"/>
        <v>-3.192876016766146E-13</v>
      </c>
      <c r="C11" s="1">
        <f t="shared" si="1"/>
        <v>-6.385752033532292E-13</v>
      </c>
      <c r="D11" s="1">
        <f t="shared" si="1"/>
        <v>-1.596438008383073E-12</v>
      </c>
    </row>
    <row r="12" spans="1:4" ht="12.75">
      <c r="A12">
        <v>-0.0001</v>
      </c>
      <c r="B12" s="1">
        <f t="shared" si="1"/>
        <v>-3.838766869966647E-15</v>
      </c>
      <c r="C12" s="1">
        <f t="shared" si="1"/>
        <v>-7.677533739933295E-15</v>
      </c>
      <c r="D12" s="1">
        <f t="shared" si="1"/>
        <v>-1.919383434983324E-14</v>
      </c>
    </row>
    <row r="13" spans="1:4" ht="12.75">
      <c r="A13">
        <v>0</v>
      </c>
      <c r="B13" s="1">
        <f t="shared" si="1"/>
        <v>0</v>
      </c>
      <c r="C13" s="1">
        <f t="shared" si="1"/>
        <v>0</v>
      </c>
      <c r="D13" s="1">
        <f t="shared" si="1"/>
        <v>0</v>
      </c>
    </row>
    <row r="14" spans="1:4" ht="12.75">
      <c r="A14">
        <v>0.4</v>
      </c>
      <c r="B14" s="1">
        <f t="shared" si="1"/>
        <v>4.8023463357085945E-06</v>
      </c>
      <c r="C14" s="1">
        <f t="shared" si="1"/>
        <v>9.604692671417189E-06</v>
      </c>
      <c r="D14" s="1">
        <f t="shared" si="1"/>
        <v>2.4011731678542973E-05</v>
      </c>
    </row>
    <row r="15" spans="1:4" ht="12.75">
      <c r="A15">
        <v>0.42</v>
      </c>
      <c r="B15" s="1">
        <f t="shared" si="1"/>
        <v>1.0363971361135265E-05</v>
      </c>
      <c r="C15" s="1">
        <f t="shared" si="1"/>
        <v>2.072794272227053E-05</v>
      </c>
      <c r="D15" s="1">
        <f t="shared" si="1"/>
        <v>5.181985680567632E-05</v>
      </c>
    </row>
    <row r="16" spans="1:4" ht="12.75">
      <c r="A16">
        <v>0.44</v>
      </c>
      <c r="B16" s="1">
        <f t="shared" si="1"/>
        <v>2.236654510625477E-05</v>
      </c>
      <c r="C16" s="1">
        <f t="shared" si="1"/>
        <v>4.473309021250954E-05</v>
      </c>
      <c r="D16" s="1">
        <f t="shared" si="1"/>
        <v>0.00011183272553127385</v>
      </c>
    </row>
    <row r="17" spans="1:4" ht="12.75">
      <c r="A17">
        <v>0.46</v>
      </c>
      <c r="B17" s="1">
        <f t="shared" si="1"/>
        <v>4.8269365927221516E-05</v>
      </c>
      <c r="C17" s="1">
        <f t="shared" si="1"/>
        <v>9.653873185444303E-05</v>
      </c>
      <c r="D17" s="1">
        <f t="shared" si="1"/>
        <v>0.00024134682963610756</v>
      </c>
    </row>
    <row r="18" spans="1:4" ht="12.75">
      <c r="A18">
        <v>0.48</v>
      </c>
      <c r="B18" s="1">
        <f t="shared" si="1"/>
        <v>0.00010417038688582492</v>
      </c>
      <c r="C18" s="1">
        <f t="shared" si="1"/>
        <v>0.00020834077377164984</v>
      </c>
      <c r="D18" s="1">
        <f t="shared" si="1"/>
        <v>0.0005208519344291246</v>
      </c>
    </row>
    <row r="19" spans="1:4" ht="12.75">
      <c r="A19">
        <v>0.5</v>
      </c>
      <c r="B19" s="1">
        <f t="shared" si="1"/>
        <v>0.00022481068956995424</v>
      </c>
      <c r="C19" s="1">
        <f t="shared" si="1"/>
        <v>0.00044962137913990847</v>
      </c>
      <c r="D19" s="1">
        <f t="shared" si="1"/>
        <v>0.0011240534478497712</v>
      </c>
    </row>
    <row r="20" spans="1:4" ht="12.75">
      <c r="A20">
        <v>0.52</v>
      </c>
      <c r="B20" s="1">
        <f t="shared" si="1"/>
        <v>0.00048516519440979026</v>
      </c>
      <c r="C20" s="1">
        <f t="shared" si="1"/>
        <v>0.0009703303888195805</v>
      </c>
      <c r="D20" s="1">
        <f t="shared" si="1"/>
        <v>0.0024258259720489513</v>
      </c>
    </row>
    <row r="21" spans="1:4" ht="12.75">
      <c r="A21">
        <v>0.53</v>
      </c>
      <c r="B21" s="1">
        <f t="shared" si="1"/>
        <v>0.0007127315382003546</v>
      </c>
      <c r="C21" s="1">
        <f t="shared" si="1"/>
        <v>0.0014254630764007092</v>
      </c>
      <c r="D21" s="1">
        <f t="shared" si="1"/>
        <v>0.0035636576910017728</v>
      </c>
    </row>
    <row r="22" spans="1:4" ht="12.75">
      <c r="A22">
        <v>0.54</v>
      </c>
      <c r="B22" s="1">
        <f t="shared" si="1"/>
        <v>0.0010470376920930482</v>
      </c>
      <c r="C22" s="1">
        <f t="shared" si="1"/>
        <v>0.0020940753841860965</v>
      </c>
      <c r="D22" s="1">
        <f t="shared" si="1"/>
        <v>0.005235188460465241</v>
      </c>
    </row>
    <row r="23" spans="1:4" ht="12.75">
      <c r="A23">
        <v>0.55</v>
      </c>
      <c r="B23" s="1">
        <f t="shared" si="1"/>
        <v>0.00153814987796788</v>
      </c>
      <c r="C23" s="1">
        <f t="shared" si="1"/>
        <v>0.00307629975593576</v>
      </c>
      <c r="D23" s="1">
        <f t="shared" si="1"/>
        <v>0.0076907493898394</v>
      </c>
    </row>
    <row r="24" spans="1:4" ht="12.75">
      <c r="A24">
        <v>0.56</v>
      </c>
      <c r="B24" s="1">
        <f t="shared" si="1"/>
        <v>0.0022596178387167235</v>
      </c>
      <c r="C24" s="1">
        <f t="shared" si="1"/>
        <v>0.004519235677433447</v>
      </c>
      <c r="D24" s="1">
        <f t="shared" si="1"/>
        <v>0.011298089193583617</v>
      </c>
    </row>
    <row r="25" spans="1:4" ht="12.75">
      <c r="A25">
        <v>0.57</v>
      </c>
      <c r="B25" s="1">
        <f t="shared" si="1"/>
        <v>0.003319489764842704</v>
      </c>
      <c r="C25" s="1">
        <f t="shared" si="1"/>
        <v>0.006638979529685408</v>
      </c>
      <c r="D25" s="1">
        <f t="shared" si="1"/>
        <v>0.01659744882421352</v>
      </c>
    </row>
    <row r="26" spans="1:4" ht="12.75">
      <c r="A26">
        <v>0.58</v>
      </c>
      <c r="B26" s="1">
        <f t="shared" si="1"/>
        <v>0.004876493763501279</v>
      </c>
      <c r="C26" s="1">
        <f t="shared" si="1"/>
        <v>0.009752987527002557</v>
      </c>
      <c r="D26" s="1">
        <f t="shared" si="1"/>
        <v>0.024382468817506393</v>
      </c>
    </row>
    <row r="27" spans="1:4" ht="12.75">
      <c r="A27">
        <v>0.59</v>
      </c>
      <c r="B27" s="1">
        <f t="shared" si="1"/>
        <v>0.007163809232550376</v>
      </c>
      <c r="C27" s="1">
        <f t="shared" si="1"/>
        <v>0.014327618465100752</v>
      </c>
      <c r="D27" s="1">
        <f t="shared" si="1"/>
        <v>0.035819046162751875</v>
      </c>
    </row>
    <row r="28" spans="1:4" ht="12.75">
      <c r="A28">
        <v>0.6</v>
      </c>
      <c r="B28" s="1">
        <f t="shared" si="1"/>
        <v>0.010523988178435306</v>
      </c>
      <c r="C28" s="1">
        <f t="shared" si="1"/>
        <v>0.021047976356870612</v>
      </c>
      <c r="D28" s="1">
        <f t="shared" si="1"/>
        <v>0.05261994089217653</v>
      </c>
    </row>
    <row r="29" spans="1:4" ht="12.75">
      <c r="A29">
        <v>0.61</v>
      </c>
      <c r="B29" s="1">
        <f t="shared" si="1"/>
        <v>0.015460256350076052</v>
      </c>
      <c r="C29" s="1">
        <f t="shared" si="1"/>
        <v>0.030920512700152104</v>
      </c>
      <c r="D29" s="1">
        <f t="shared" si="1"/>
        <v>0.07730128175038026</v>
      </c>
    </row>
    <row r="40" ht="12.75">
      <c r="C40" t="s">
        <v>6</v>
      </c>
    </row>
    <row r="44" spans="1:2" ht="12.75">
      <c r="A44" t="s">
        <v>7</v>
      </c>
      <c r="B44">
        <v>0.026</v>
      </c>
    </row>
    <row r="45" spans="1:4" ht="12.75">
      <c r="A45" t="s">
        <v>0</v>
      </c>
      <c r="B45" s="1">
        <v>1E-12</v>
      </c>
      <c r="C45" s="1"/>
      <c r="D45" s="1"/>
    </row>
    <row r="46" spans="1:2" ht="12.75">
      <c r="A46" t="s">
        <v>1</v>
      </c>
      <c r="B46" t="s">
        <v>8</v>
      </c>
    </row>
    <row r="47" spans="1:4" ht="12.75">
      <c r="A47" s="2">
        <f aca="true" t="shared" si="2" ref="A47:A104">+$B$44*(LN(B47/$B$45+1))</f>
        <v>0</v>
      </c>
      <c r="B47" s="2">
        <v>0</v>
      </c>
      <c r="C47" s="1"/>
      <c r="D47" s="1"/>
    </row>
    <row r="48" spans="1:4" ht="12.75">
      <c r="A48" s="2">
        <f t="shared" si="2"/>
        <v>0.6585393365965571</v>
      </c>
      <c r="B48" s="2">
        <v>0.1</v>
      </c>
      <c r="C48" s="1"/>
      <c r="D48" s="1"/>
    </row>
    <row r="49" spans="1:4" ht="12.75">
      <c r="A49" s="2">
        <f t="shared" si="2"/>
        <v>0.6765611632909856</v>
      </c>
      <c r="B49" s="2">
        <v>0.2</v>
      </c>
      <c r="C49" s="1"/>
      <c r="D49" s="1"/>
    </row>
    <row r="50" spans="1:4" ht="12.75">
      <c r="A50" s="2">
        <f t="shared" si="2"/>
        <v>0.6871032561017545</v>
      </c>
      <c r="B50" s="2">
        <v>0.3</v>
      </c>
      <c r="C50" s="1"/>
      <c r="D50" s="1"/>
    </row>
    <row r="51" spans="1:4" ht="12.75">
      <c r="A51" s="2">
        <f t="shared" si="2"/>
        <v>0.6945829899854792</v>
      </c>
      <c r="B51" s="2">
        <v>0.4</v>
      </c>
      <c r="C51" s="1"/>
      <c r="D51" s="1"/>
    </row>
    <row r="52" spans="1:4" ht="12.75">
      <c r="A52" s="2">
        <f t="shared" si="2"/>
        <v>0.7003847223196357</v>
      </c>
      <c r="B52" s="2">
        <v>0.5</v>
      </c>
      <c r="C52" s="1"/>
      <c r="D52" s="1"/>
    </row>
    <row r="53" spans="1:4" ht="12.75">
      <c r="A53" s="2">
        <f t="shared" si="2"/>
        <v>0.7051250827962698</v>
      </c>
      <c r="B53" s="2">
        <v>0.6</v>
      </c>
      <c r="C53" s="1"/>
      <c r="D53" s="1"/>
    </row>
    <row r="54" spans="1:4" ht="12.75">
      <c r="A54" s="2">
        <f t="shared" si="2"/>
        <v>0.7091330004717723</v>
      </c>
      <c r="B54" s="2">
        <v>0.7</v>
      </c>
      <c r="C54" s="1"/>
      <c r="D54" s="1"/>
    </row>
    <row r="55" spans="1:4" ht="12.75">
      <c r="A55" s="2">
        <f t="shared" si="2"/>
        <v>0.7126048166800053</v>
      </c>
      <c r="B55" s="2">
        <v>0.8</v>
      </c>
      <c r="C55" s="1"/>
      <c r="D55" s="1"/>
    </row>
    <row r="56" spans="1:4" ht="12.75">
      <c r="A56" s="2">
        <f t="shared" si="2"/>
        <v>0.7156671756070676</v>
      </c>
      <c r="B56" s="2">
        <v>0.9</v>
      </c>
      <c r="C56" s="1"/>
      <c r="D56" s="1"/>
    </row>
    <row r="57" spans="1:4" ht="12.75">
      <c r="A57" s="2">
        <f t="shared" si="2"/>
        <v>0.7184065490141682</v>
      </c>
      <c r="B57" s="2">
        <v>1</v>
      </c>
      <c r="C57" s="1"/>
      <c r="D57" s="1"/>
    </row>
    <row r="58" spans="1:4" ht="12.75">
      <c r="A58" s="2">
        <f t="shared" si="2"/>
        <v>0.7208846136890783</v>
      </c>
      <c r="B58" s="2">
        <v>1.1</v>
      </c>
      <c r="C58" s="1"/>
      <c r="D58" s="1"/>
    </row>
    <row r="59" spans="1:4" ht="12.75">
      <c r="A59" s="2">
        <f t="shared" si="2"/>
        <v>0.7231469094908067</v>
      </c>
      <c r="B59" s="2">
        <v>1.2</v>
      </c>
      <c r="C59" s="1"/>
      <c r="D59" s="1"/>
    </row>
    <row r="60" spans="1:4" ht="12.75">
      <c r="A60" s="2">
        <f t="shared" si="2"/>
        <v>0.7252280198903169</v>
      </c>
      <c r="B60" s="2">
        <v>1.3</v>
      </c>
      <c r="C60" s="1"/>
      <c r="D60" s="1"/>
    </row>
    <row r="61" spans="1:4" ht="12.75">
      <c r="A61" s="2">
        <f t="shared" si="2"/>
        <v>0.7271548271663124</v>
      </c>
      <c r="B61" s="2">
        <v>1.4</v>
      </c>
      <c r="C61" s="1"/>
      <c r="D61" s="1"/>
    </row>
    <row r="62" spans="1:4" ht="12.75">
      <c r="A62" s="2">
        <f t="shared" si="2"/>
        <v>0.7289486418249718</v>
      </c>
      <c r="B62" s="2">
        <v>1.5</v>
      </c>
      <c r="C62" s="1"/>
      <c r="D62" s="1"/>
    </row>
    <row r="63" spans="1:4" ht="12.75">
      <c r="A63" s="2">
        <f t="shared" si="2"/>
        <v>0.7306266433745475</v>
      </c>
      <c r="B63" s="2">
        <v>1.6</v>
      </c>
      <c r="C63" s="1"/>
      <c r="D63" s="1"/>
    </row>
    <row r="64" spans="1:4" ht="12.75">
      <c r="A64" s="2">
        <f t="shared" si="2"/>
        <v>0.7322028835417739</v>
      </c>
      <c r="B64" s="2">
        <v>1.7</v>
      </c>
      <c r="C64" s="1"/>
      <c r="D64" s="1"/>
    </row>
    <row r="65" spans="1:4" ht="12.75">
      <c r="A65" s="2">
        <f t="shared" si="2"/>
        <v>0.7336890023016118</v>
      </c>
      <c r="B65" s="2">
        <v>1.8</v>
      </c>
      <c r="C65" s="1"/>
      <c r="D65" s="1"/>
    </row>
    <row r="66" spans="1:4" ht="12.75">
      <c r="A66" s="2">
        <f t="shared" si="2"/>
        <v>0.7350947500546381</v>
      </c>
      <c r="B66" s="2">
        <v>1.9</v>
      </c>
      <c r="C66" s="1"/>
      <c r="D66" s="1"/>
    </row>
    <row r="67" spans="1:4" ht="12.75">
      <c r="A67" s="2">
        <f>+$B$44*(LN(B67/$B$45+1))</f>
        <v>0.7364283757087138</v>
      </c>
      <c r="B67" s="2">
        <v>2</v>
      </c>
      <c r="C67" s="1"/>
      <c r="D67" s="1"/>
    </row>
    <row r="68" spans="1:4" ht="12.75">
      <c r="A68" s="2">
        <f t="shared" si="2"/>
        <v>0.7376969199771184</v>
      </c>
      <c r="B68" s="2">
        <v>2.1</v>
      </c>
      <c r="C68" s="1"/>
      <c r="D68" s="1"/>
    </row>
    <row r="69" spans="1:4" ht="12.75">
      <c r="A69" s="2">
        <f t="shared" si="2"/>
        <v>0.7389064403836251</v>
      </c>
      <c r="B69" s="2">
        <v>2.2</v>
      </c>
      <c r="C69" s="1"/>
      <c r="D69" s="1"/>
    </row>
    <row r="70" spans="1:4" ht="12.75">
      <c r="A70" s="2">
        <f t="shared" si="2"/>
        <v>0.7400621862104663</v>
      </c>
      <c r="B70" s="2">
        <v>2.3</v>
      </c>
      <c r="C70" s="1"/>
      <c r="D70" s="1"/>
    </row>
    <row r="71" spans="1:4" ht="12.75">
      <c r="A71" s="2">
        <f t="shared" si="2"/>
        <v>0.7411687361853545</v>
      </c>
      <c r="B71" s="2">
        <v>2.4</v>
      </c>
      <c r="C71" s="1"/>
      <c r="D71" s="1"/>
    </row>
    <row r="72" spans="1:4" ht="12.75">
      <c r="A72" s="2">
        <f t="shared" si="2"/>
        <v>0.7422301080428807</v>
      </c>
      <c r="B72" s="2">
        <v>2.5</v>
      </c>
      <c r="C72" s="1"/>
      <c r="D72" s="1"/>
    </row>
    <row r="73" spans="1:4" ht="12.75">
      <c r="A73" s="2">
        <f t="shared" si="2"/>
        <v>0.7432498465848655</v>
      </c>
      <c r="B73" s="2">
        <v>2.6</v>
      </c>
      <c r="C73" s="1"/>
      <c r="D73" s="1"/>
    </row>
    <row r="74" spans="1:2" ht="12.75">
      <c r="A74" s="2">
        <f t="shared" si="2"/>
        <v>0.7442310951124192</v>
      </c>
      <c r="B74" s="2">
        <v>2.7</v>
      </c>
    </row>
    <row r="75" spans="1:2" ht="12.75">
      <c r="A75" s="2">
        <f t="shared" si="2"/>
        <v>0.7451766538608616</v>
      </c>
      <c r="B75" s="2">
        <v>2.8</v>
      </c>
    </row>
    <row r="76" spans="1:2" ht="12.75">
      <c r="A76" s="2">
        <f t="shared" si="2"/>
        <v>0.7460890281759542</v>
      </c>
      <c r="B76" s="2">
        <v>2.9</v>
      </c>
    </row>
    <row r="77" spans="1:2" ht="12.75">
      <c r="A77" s="2">
        <f t="shared" si="2"/>
        <v>0.7469704685195218</v>
      </c>
      <c r="B77" s="2">
        <v>3</v>
      </c>
    </row>
    <row r="78" spans="1:2" ht="12.75">
      <c r="A78" s="2">
        <f t="shared" si="2"/>
        <v>0.7478230039129192</v>
      </c>
      <c r="B78" s="2">
        <v>3.1</v>
      </c>
    </row>
    <row r="79" spans="1:2" ht="12.75">
      <c r="A79" s="2">
        <f t="shared" si="2"/>
        <v>0.7486484700690981</v>
      </c>
      <c r="B79" s="2">
        <v>3.2</v>
      </c>
    </row>
    <row r="80" spans="1:2" ht="12.75">
      <c r="A80" s="2">
        <f t="shared" si="2"/>
        <v>0.7494485331944334</v>
      </c>
      <c r="B80" s="2">
        <v>3.3</v>
      </c>
    </row>
    <row r="81" spans="1:2" ht="12.75">
      <c r="A81" s="2">
        <f t="shared" si="2"/>
        <v>0.7502247102363249</v>
      </c>
      <c r="B81" s="2">
        <v>3.4</v>
      </c>
    </row>
    <row r="82" spans="1:2" ht="12.75">
      <c r="A82" s="2">
        <f t="shared" si="2"/>
        <v>0.7509783861950292</v>
      </c>
      <c r="B82" s="2">
        <v>3.5</v>
      </c>
    </row>
    <row r="83" spans="1:2" ht="12.75">
      <c r="A83" s="2">
        <f t="shared" si="2"/>
        <v>0.7517108289961631</v>
      </c>
      <c r="B83" s="2">
        <v>3.6</v>
      </c>
    </row>
    <row r="84" spans="1:2" ht="12.75">
      <c r="A84" s="2">
        <f t="shared" si="2"/>
        <v>0.7524232023250539</v>
      </c>
      <c r="B84" s="2">
        <v>3.7</v>
      </c>
    </row>
    <row r="85" spans="1:2" ht="12.75">
      <c r="A85" s="2">
        <f t="shared" si="2"/>
        <v>0.75311657674919</v>
      </c>
      <c r="B85" s="2">
        <v>3.8</v>
      </c>
    </row>
    <row r="86" spans="1:2" ht="12.75">
      <c r="A86" s="2">
        <f t="shared" si="2"/>
        <v>0.7537919393956746</v>
      </c>
      <c r="B86" s="2">
        <v>3.9</v>
      </c>
    </row>
    <row r="87" spans="1:2" ht="12.75">
      <c r="A87" s="2">
        <f t="shared" si="2"/>
        <v>0.7544502024032659</v>
      </c>
      <c r="B87" s="2">
        <v>4</v>
      </c>
    </row>
    <row r="88" spans="1:2" ht="12.75">
      <c r="A88" s="2">
        <f t="shared" si="2"/>
        <v>0.7550922103306154</v>
      </c>
      <c r="B88" s="2">
        <v>4.1</v>
      </c>
    </row>
    <row r="89" spans="1:2" ht="12.75">
      <c r="A89" s="2">
        <f t="shared" si="2"/>
        <v>0.7557187466716708</v>
      </c>
      <c r="B89" s="2">
        <v>4.2</v>
      </c>
    </row>
    <row r="90" spans="1:2" ht="12.75">
      <c r="A90" s="2">
        <f t="shared" si="2"/>
        <v>0.7563305396043357</v>
      </c>
      <c r="B90" s="2">
        <v>4.3</v>
      </c>
    </row>
    <row r="91" spans="1:2" ht="12.75">
      <c r="A91" s="2">
        <f t="shared" si="2"/>
        <v>0.7569282670781777</v>
      </c>
      <c r="B91" s="2">
        <v>4.4</v>
      </c>
    </row>
    <row r="92" spans="1:2" ht="12.75">
      <c r="A92" s="2">
        <f t="shared" si="2"/>
        <v>0.7575125613303312</v>
      </c>
      <c r="B92" s="2">
        <v>4.5</v>
      </c>
    </row>
    <row r="93" spans="1:2" ht="12.75">
      <c r="A93" s="2">
        <f t="shared" si="2"/>
        <v>0.7580840129050191</v>
      </c>
      <c r="B93" s="2">
        <v>4.6</v>
      </c>
    </row>
    <row r="94" spans="1:2" ht="12.75">
      <c r="A94" s="2">
        <f t="shared" si="2"/>
        <v>0.7586431742407641</v>
      </c>
      <c r="B94" s="2">
        <v>4.7</v>
      </c>
    </row>
    <row r="95" spans="1:2" ht="12.75">
      <c r="A95" s="2">
        <f t="shared" si="2"/>
        <v>0.7591905628799076</v>
      </c>
      <c r="B95" s="2">
        <v>4.8</v>
      </c>
    </row>
    <row r="96" spans="1:2" ht="12.75">
      <c r="A96" s="2">
        <f t="shared" si="2"/>
        <v>0.7597266643471786</v>
      </c>
      <c r="B96" s="2">
        <v>4.9</v>
      </c>
    </row>
    <row r="97" spans="1:2" ht="12.75">
      <c r="A97" s="2">
        <f t="shared" si="2"/>
        <v>0.760251934737434</v>
      </c>
      <c r="B97" s="2">
        <v>5</v>
      </c>
    </row>
    <row r="98" spans="1:2" ht="12.75">
      <c r="A98" s="2">
        <f t="shared" si="2"/>
        <v>0.7607668030471346</v>
      </c>
      <c r="B98" s="2">
        <v>5.1</v>
      </c>
    </row>
    <row r="99" spans="1:2" ht="12.75">
      <c r="A99" s="2">
        <f t="shared" si="2"/>
        <v>0.7612716732794191</v>
      </c>
      <c r="B99" s="2">
        <v>5.2</v>
      </c>
    </row>
    <row r="100" spans="1:2" ht="12.75">
      <c r="A100" s="2">
        <f t="shared" si="2"/>
        <v>0.7617669263486571</v>
      </c>
      <c r="B100" s="2">
        <v>5.3</v>
      </c>
    </row>
    <row r="101" spans="1:2" ht="12.75">
      <c r="A101" s="2">
        <f t="shared" si="2"/>
        <v>0.762252921806973</v>
      </c>
      <c r="B101" s="2">
        <v>5.4</v>
      </c>
    </row>
    <row r="102" spans="1:2" ht="12.75">
      <c r="A102" s="2">
        <f t="shared" si="2"/>
        <v>0.762729999412346</v>
      </c>
      <c r="B102" s="2">
        <v>5.5</v>
      </c>
    </row>
    <row r="103" spans="1:2" ht="12.75">
      <c r="A103" s="2">
        <f t="shared" si="2"/>
        <v>0.7631984805554156</v>
      </c>
      <c r="B103" s="2">
        <v>5.6</v>
      </c>
    </row>
    <row r="104" spans="1:2" ht="12.75">
      <c r="A104" s="2">
        <f t="shared" si="2"/>
        <v>0.7636586695599998</v>
      </c>
      <c r="B104" s="2">
        <v>5.7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1:L68"/>
  <sheetViews>
    <sheetView tabSelected="1" workbookViewId="0" topLeftCell="A7">
      <selection activeCell="H15" sqref="H15"/>
    </sheetView>
  </sheetViews>
  <sheetFormatPr defaultColWidth="9.140625" defaultRowHeight="12.75"/>
  <cols>
    <col min="1" max="1" width="12.421875" style="0" bestFit="1" customWidth="1"/>
    <col min="4" max="4" width="9.421875" style="0" bestFit="1" customWidth="1"/>
    <col min="6" max="6" width="6.421875" style="0" customWidth="1"/>
    <col min="7" max="7" width="4.00390625" style="0" bestFit="1" customWidth="1"/>
    <col min="8" max="8" width="6.28125" style="0" customWidth="1"/>
    <col min="9" max="9" width="7.7109375" style="0" customWidth="1"/>
  </cols>
  <sheetData>
    <row r="11" spans="6:9" ht="12.75">
      <c r="F11" s="47"/>
      <c r="G11" s="47"/>
      <c r="H11" s="47"/>
      <c r="I11" s="47"/>
    </row>
    <row r="12" spans="6:9" ht="12.75">
      <c r="F12" s="46" t="s">
        <v>41</v>
      </c>
      <c r="G12" s="47"/>
      <c r="H12" s="47"/>
      <c r="I12" s="47"/>
    </row>
    <row r="13" ht="13.5" thickBot="1"/>
    <row r="14" spans="6:9" ht="12.75">
      <c r="F14" s="4" t="s">
        <v>42</v>
      </c>
      <c r="G14" s="5"/>
      <c r="H14" s="40">
        <v>2</v>
      </c>
      <c r="I14" t="s">
        <v>12</v>
      </c>
    </row>
    <row r="15" spans="6:9" ht="13.5" thickBot="1">
      <c r="F15" s="6" t="s">
        <v>24</v>
      </c>
      <c r="G15" s="7"/>
      <c r="H15" s="41">
        <v>1</v>
      </c>
      <c r="I15" t="s">
        <v>12</v>
      </c>
    </row>
    <row r="16" spans="6:8" ht="12.75">
      <c r="F16" s="4" t="s">
        <v>16</v>
      </c>
      <c r="G16" s="37">
        <v>0.7</v>
      </c>
      <c r="H16" s="8" t="s">
        <v>12</v>
      </c>
    </row>
    <row r="17" spans="6:9" ht="12.75">
      <c r="F17" s="9" t="s">
        <v>11</v>
      </c>
      <c r="G17" s="38">
        <v>5</v>
      </c>
      <c r="H17" s="10" t="s">
        <v>12</v>
      </c>
      <c r="I17" t="s">
        <v>22</v>
      </c>
    </row>
    <row r="18" spans="6:9" ht="12.75">
      <c r="F18" s="9" t="s">
        <v>13</v>
      </c>
      <c r="G18" s="38">
        <v>1</v>
      </c>
      <c r="H18" s="10" t="s">
        <v>21</v>
      </c>
      <c r="I18" t="s">
        <v>23</v>
      </c>
    </row>
    <row r="19" spans="6:9" ht="12.75">
      <c r="F19" s="9" t="s">
        <v>14</v>
      </c>
      <c r="G19" s="38">
        <v>1</v>
      </c>
      <c r="H19" s="10" t="s">
        <v>21</v>
      </c>
      <c r="I19">
        <f>+R_1*R_2+R_1*R_3+R_2*R_3</f>
        <v>3</v>
      </c>
    </row>
    <row r="20" spans="6:8" ht="13.5" thickBot="1">
      <c r="F20" s="6" t="s">
        <v>15</v>
      </c>
      <c r="G20" s="39">
        <v>1</v>
      </c>
      <c r="H20" s="11" t="s">
        <v>21</v>
      </c>
    </row>
    <row r="21" spans="5:12" ht="12.75">
      <c r="E21" t="s">
        <v>25</v>
      </c>
      <c r="F21" t="s">
        <v>20</v>
      </c>
      <c r="G21" t="s">
        <v>9</v>
      </c>
      <c r="H21" t="s">
        <v>10</v>
      </c>
      <c r="I21" t="s">
        <v>18</v>
      </c>
      <c r="J21" t="s">
        <v>19</v>
      </c>
      <c r="K21" t="s">
        <v>16</v>
      </c>
      <c r="L21" t="s">
        <v>17</v>
      </c>
    </row>
    <row r="22" spans="5:12" ht="12.75">
      <c r="E22">
        <v>0</v>
      </c>
      <c r="F22">
        <f>+$H$15+$H$14*SIN(E22*PI()/180)</f>
        <v>1</v>
      </c>
      <c r="G22">
        <f aca="true" t="shared" si="0" ref="G22:G68">+((F22-Ud)*R_2+(F22-Un)*R_3)/DOLE</f>
        <v>-1.2333333333333334</v>
      </c>
      <c r="H22" s="2">
        <f aca="true" t="shared" si="1" ref="H22:H68">+((Un-Ud)*R_1+(Un-F22)*R_3)/DOLE</f>
        <v>2.766666666666667</v>
      </c>
      <c r="I22" s="3">
        <f>+H22+G22</f>
        <v>1.5333333333333337</v>
      </c>
      <c r="J22" s="2">
        <f aca="true" t="shared" si="2" ref="J22:J68">+I22*R_3</f>
        <v>1.5333333333333337</v>
      </c>
      <c r="K22">
        <f aca="true" t="shared" si="3" ref="K22:K68">+Un-H22*R_2-I22*R_3</f>
        <v>0.6999999999999993</v>
      </c>
      <c r="L22" s="2">
        <f>IF(I22&gt;0,J22,0)</f>
        <v>1.5333333333333337</v>
      </c>
    </row>
    <row r="23" spans="5:12" ht="12.75">
      <c r="E23">
        <v>25</v>
      </c>
      <c r="F23">
        <f>+$H$15+$H$14*SIN(E23*PI()/180)</f>
        <v>1.845236523481399</v>
      </c>
      <c r="G23">
        <f t="shared" si="0"/>
        <v>-0.6698423176790674</v>
      </c>
      <c r="H23" s="2">
        <f t="shared" si="1"/>
        <v>2.4849211588395335</v>
      </c>
      <c r="I23" s="3">
        <f aca="true" t="shared" si="4" ref="I23:I41">+H23+G23</f>
        <v>1.815078841160466</v>
      </c>
      <c r="J23" s="2">
        <f t="shared" si="2"/>
        <v>1.815078841160466</v>
      </c>
      <c r="K23">
        <f t="shared" si="3"/>
        <v>0.7000000000000006</v>
      </c>
      <c r="L23" s="2">
        <f aca="true" t="shared" si="5" ref="L23:L68">IF(I23&gt;0,J23,0)</f>
        <v>1.815078841160466</v>
      </c>
    </row>
    <row r="24" spans="5:12" ht="12.75">
      <c r="E24">
        <f>+E23+$E$23-$E$22</f>
        <v>50</v>
      </c>
      <c r="F24">
        <f aca="true" t="shared" si="6" ref="F24:F68">+$H$15+$H$14*SIN(E24*PI()/180)</f>
        <v>2.532088886237956</v>
      </c>
      <c r="G24">
        <f t="shared" si="0"/>
        <v>-0.21194074250802944</v>
      </c>
      <c r="H24" s="2">
        <f t="shared" si="1"/>
        <v>2.2559703712540147</v>
      </c>
      <c r="I24" s="3">
        <f t="shared" si="4"/>
        <v>2.044029628745985</v>
      </c>
      <c r="J24" s="2">
        <f t="shared" si="2"/>
        <v>2.044029628745985</v>
      </c>
      <c r="K24">
        <f t="shared" si="3"/>
        <v>0.7000000000000002</v>
      </c>
      <c r="L24" s="2">
        <f t="shared" si="5"/>
        <v>2.044029628745985</v>
      </c>
    </row>
    <row r="25" spans="5:12" ht="12.75">
      <c r="E25">
        <f aca="true" t="shared" si="7" ref="E25:E68">+E24+$E$23-$E$22</f>
        <v>75</v>
      </c>
      <c r="F25">
        <f t="shared" si="6"/>
        <v>2.9318516525781364</v>
      </c>
      <c r="G25">
        <f t="shared" si="0"/>
        <v>0.05456776838542421</v>
      </c>
      <c r="H25" s="2">
        <f t="shared" si="1"/>
        <v>2.122716115807288</v>
      </c>
      <c r="I25" s="3">
        <f t="shared" si="4"/>
        <v>2.177283884192712</v>
      </c>
      <c r="J25" s="2">
        <f t="shared" si="2"/>
        <v>2.177283884192712</v>
      </c>
      <c r="K25">
        <f t="shared" si="3"/>
        <v>0.7000000000000002</v>
      </c>
      <c r="L25" s="2">
        <f t="shared" si="5"/>
        <v>2.177283884192712</v>
      </c>
    </row>
    <row r="26" spans="5:12" ht="12.75">
      <c r="E26">
        <f t="shared" si="7"/>
        <v>100</v>
      </c>
      <c r="F26">
        <f t="shared" si="6"/>
        <v>2.9696155060244163</v>
      </c>
      <c r="G26">
        <f t="shared" si="0"/>
        <v>0.07974367068294412</v>
      </c>
      <c r="H26" s="2">
        <f t="shared" si="1"/>
        <v>2.1101281646585277</v>
      </c>
      <c r="I26" s="3">
        <f t="shared" si="4"/>
        <v>2.1898718353414717</v>
      </c>
      <c r="J26" s="2">
        <f t="shared" si="2"/>
        <v>2.1898718353414717</v>
      </c>
      <c r="K26">
        <f t="shared" si="3"/>
        <v>0.7000000000000006</v>
      </c>
      <c r="L26" s="2">
        <f t="shared" si="5"/>
        <v>2.1898718353414717</v>
      </c>
    </row>
    <row r="27" spans="5:12" ht="12.75">
      <c r="E27">
        <f t="shared" si="7"/>
        <v>125</v>
      </c>
      <c r="F27">
        <f t="shared" si="6"/>
        <v>2.638304088577984</v>
      </c>
      <c r="G27">
        <f t="shared" si="0"/>
        <v>-0.14113060761467744</v>
      </c>
      <c r="H27" s="2">
        <f t="shared" si="1"/>
        <v>2.2205653038073385</v>
      </c>
      <c r="I27" s="3">
        <f t="shared" si="4"/>
        <v>2.079434696192661</v>
      </c>
      <c r="J27" s="2">
        <f t="shared" si="2"/>
        <v>2.079434696192661</v>
      </c>
      <c r="K27">
        <f t="shared" si="3"/>
        <v>0.7000000000000006</v>
      </c>
      <c r="L27" s="2">
        <f t="shared" si="5"/>
        <v>2.079434696192661</v>
      </c>
    </row>
    <row r="28" spans="5:12" ht="12.75">
      <c r="E28">
        <f t="shared" si="7"/>
        <v>150</v>
      </c>
      <c r="F28">
        <f t="shared" si="6"/>
        <v>2</v>
      </c>
      <c r="G28">
        <f t="shared" si="0"/>
        <v>-0.5666666666666667</v>
      </c>
      <c r="H28" s="2">
        <f t="shared" si="1"/>
        <v>2.433333333333333</v>
      </c>
      <c r="I28" s="3">
        <f t="shared" si="4"/>
        <v>1.8666666666666665</v>
      </c>
      <c r="J28" s="2">
        <f t="shared" si="2"/>
        <v>1.8666666666666665</v>
      </c>
      <c r="K28">
        <f t="shared" si="3"/>
        <v>0.7000000000000004</v>
      </c>
      <c r="L28" s="2">
        <f t="shared" si="5"/>
        <v>1.8666666666666665</v>
      </c>
    </row>
    <row r="29" spans="5:12" ht="12.75">
      <c r="E29">
        <f t="shared" si="7"/>
        <v>175</v>
      </c>
      <c r="F29">
        <f t="shared" si="6"/>
        <v>1.1743114854953172</v>
      </c>
      <c r="G29">
        <f t="shared" si="0"/>
        <v>-1.1171256763364552</v>
      </c>
      <c r="H29" s="2">
        <f t="shared" si="1"/>
        <v>2.7085628381682274</v>
      </c>
      <c r="I29" s="3">
        <f t="shared" si="4"/>
        <v>1.5914371618317722</v>
      </c>
      <c r="J29" s="2">
        <f t="shared" si="2"/>
        <v>1.5914371618317722</v>
      </c>
      <c r="K29">
        <f t="shared" si="3"/>
        <v>0.7000000000000004</v>
      </c>
      <c r="L29" s="2">
        <f t="shared" si="5"/>
        <v>1.5914371618317722</v>
      </c>
    </row>
    <row r="30" spans="5:12" ht="12.75">
      <c r="E30">
        <f t="shared" si="7"/>
        <v>200</v>
      </c>
      <c r="F30">
        <f t="shared" si="6"/>
        <v>0.3159597133486627</v>
      </c>
      <c r="G30">
        <f t="shared" si="0"/>
        <v>-1.6893601911008913</v>
      </c>
      <c r="H30" s="2">
        <f t="shared" si="1"/>
        <v>2.994680095550445</v>
      </c>
      <c r="I30" s="3">
        <f t="shared" si="4"/>
        <v>1.3053199044495538</v>
      </c>
      <c r="J30" s="2">
        <f t="shared" si="2"/>
        <v>1.3053199044495538</v>
      </c>
      <c r="K30">
        <f t="shared" si="3"/>
        <v>0.7000000000000011</v>
      </c>
      <c r="L30" s="2">
        <f t="shared" si="5"/>
        <v>1.3053199044495538</v>
      </c>
    </row>
    <row r="31" spans="5:12" ht="12.75">
      <c r="E31">
        <f t="shared" si="7"/>
        <v>225</v>
      </c>
      <c r="F31">
        <f t="shared" si="6"/>
        <v>-0.4142135623730949</v>
      </c>
      <c r="G31">
        <f t="shared" si="0"/>
        <v>-2.1761423749153965</v>
      </c>
      <c r="H31" s="2">
        <f t="shared" si="1"/>
        <v>3.2380711874576984</v>
      </c>
      <c r="I31" s="3">
        <f t="shared" si="4"/>
        <v>1.0619288125423019</v>
      </c>
      <c r="J31" s="2">
        <f t="shared" si="2"/>
        <v>1.0619288125423019</v>
      </c>
      <c r="K31">
        <f t="shared" si="3"/>
        <v>0.6999999999999997</v>
      </c>
      <c r="L31" s="2">
        <f t="shared" si="5"/>
        <v>1.0619288125423019</v>
      </c>
    </row>
    <row r="32" spans="5:12" ht="12.75">
      <c r="E32">
        <f t="shared" si="7"/>
        <v>250</v>
      </c>
      <c r="F32">
        <f t="shared" si="6"/>
        <v>-0.8793852415718164</v>
      </c>
      <c r="G32">
        <f t="shared" si="0"/>
        <v>-2.486256827714544</v>
      </c>
      <c r="H32" s="2">
        <f t="shared" si="1"/>
        <v>3.3931284138572715</v>
      </c>
      <c r="I32" s="3">
        <f t="shared" si="4"/>
        <v>0.9068715861427274</v>
      </c>
      <c r="J32" s="2">
        <f t="shared" si="2"/>
        <v>0.9068715861427274</v>
      </c>
      <c r="K32">
        <f t="shared" si="3"/>
        <v>0.7000000000000011</v>
      </c>
      <c r="L32" s="2">
        <f t="shared" si="5"/>
        <v>0.9068715861427274</v>
      </c>
    </row>
    <row r="33" spans="5:12" ht="12.75">
      <c r="E33">
        <f t="shared" si="7"/>
        <v>275</v>
      </c>
      <c r="F33">
        <f t="shared" si="6"/>
        <v>-0.9923893961834911</v>
      </c>
      <c r="G33">
        <f t="shared" si="0"/>
        <v>-2.561592930788994</v>
      </c>
      <c r="H33" s="2">
        <f t="shared" si="1"/>
        <v>3.430796465394497</v>
      </c>
      <c r="I33" s="3">
        <f t="shared" si="4"/>
        <v>0.8692035346055031</v>
      </c>
      <c r="J33" s="2">
        <f t="shared" si="2"/>
        <v>0.8692035346055031</v>
      </c>
      <c r="K33">
        <f t="shared" si="3"/>
        <v>0.6999999999999997</v>
      </c>
      <c r="L33" s="2">
        <f t="shared" si="5"/>
        <v>0.8692035346055031</v>
      </c>
    </row>
    <row r="34" spans="5:12" ht="12.75">
      <c r="E34">
        <f t="shared" si="7"/>
        <v>300</v>
      </c>
      <c r="F34">
        <f t="shared" si="6"/>
        <v>-0.7320508075688772</v>
      </c>
      <c r="G34">
        <f t="shared" si="0"/>
        <v>-2.3880338717125844</v>
      </c>
      <c r="H34" s="2">
        <f t="shared" si="1"/>
        <v>3.344016935856292</v>
      </c>
      <c r="I34" s="3">
        <f t="shared" si="4"/>
        <v>0.9559830641437075</v>
      </c>
      <c r="J34" s="2">
        <f t="shared" si="2"/>
        <v>0.9559830641437075</v>
      </c>
      <c r="K34">
        <f t="shared" si="3"/>
        <v>0.7000000000000006</v>
      </c>
      <c r="L34" s="2">
        <f t="shared" si="5"/>
        <v>0.9559830641437075</v>
      </c>
    </row>
    <row r="35" spans="5:12" ht="12.75">
      <c r="E35">
        <f t="shared" si="7"/>
        <v>325</v>
      </c>
      <c r="F35">
        <f t="shared" si="6"/>
        <v>-0.14715287270209298</v>
      </c>
      <c r="G35">
        <f t="shared" si="0"/>
        <v>-1.9981019151347288</v>
      </c>
      <c r="H35" s="2">
        <f t="shared" si="1"/>
        <v>3.1490509575673644</v>
      </c>
      <c r="I35" s="3">
        <f t="shared" si="4"/>
        <v>1.1509490424326356</v>
      </c>
      <c r="J35" s="2">
        <f t="shared" si="2"/>
        <v>1.1509490424326356</v>
      </c>
      <c r="K35">
        <f t="shared" si="3"/>
        <v>0.7</v>
      </c>
      <c r="L35" s="2">
        <f t="shared" si="5"/>
        <v>1.1509490424326356</v>
      </c>
    </row>
    <row r="36" spans="5:12" ht="12.75">
      <c r="E36">
        <f t="shared" si="7"/>
        <v>350</v>
      </c>
      <c r="F36">
        <f t="shared" si="6"/>
        <v>0.6527036446661374</v>
      </c>
      <c r="G36">
        <f t="shared" si="0"/>
        <v>-1.4648642368892417</v>
      </c>
      <c r="H36" s="2">
        <f t="shared" si="1"/>
        <v>2.882432118444621</v>
      </c>
      <c r="I36" s="3">
        <f t="shared" si="4"/>
        <v>1.4175678815553792</v>
      </c>
      <c r="J36" s="2">
        <f t="shared" si="2"/>
        <v>1.4175678815553792</v>
      </c>
      <c r="K36">
        <f t="shared" si="3"/>
        <v>0.7</v>
      </c>
      <c r="L36" s="2">
        <f t="shared" si="5"/>
        <v>1.4175678815553792</v>
      </c>
    </row>
    <row r="37" spans="5:12" ht="12.75">
      <c r="E37">
        <f t="shared" si="7"/>
        <v>375</v>
      </c>
      <c r="F37">
        <f t="shared" si="6"/>
        <v>1.5176380902050406</v>
      </c>
      <c r="G37">
        <f t="shared" si="0"/>
        <v>-0.8882412731966397</v>
      </c>
      <c r="H37" s="2">
        <f t="shared" si="1"/>
        <v>2.5941206365983196</v>
      </c>
      <c r="I37" s="3">
        <f t="shared" si="4"/>
        <v>1.7058793634016798</v>
      </c>
      <c r="J37" s="2">
        <f t="shared" si="2"/>
        <v>1.7058793634016798</v>
      </c>
      <c r="K37">
        <f t="shared" si="3"/>
        <v>0.7000000000000006</v>
      </c>
      <c r="L37" s="2">
        <f t="shared" si="5"/>
        <v>1.7058793634016798</v>
      </c>
    </row>
    <row r="38" spans="5:12" ht="12.75">
      <c r="E38">
        <f t="shared" si="7"/>
        <v>400</v>
      </c>
      <c r="F38">
        <f t="shared" si="6"/>
        <v>2.2855752193730785</v>
      </c>
      <c r="G38">
        <f t="shared" si="0"/>
        <v>-0.37628318708461433</v>
      </c>
      <c r="H38" s="2">
        <f t="shared" si="1"/>
        <v>2.338141593542307</v>
      </c>
      <c r="I38" s="3">
        <f t="shared" si="4"/>
        <v>1.9618584064576927</v>
      </c>
      <c r="J38" s="2">
        <f t="shared" si="2"/>
        <v>1.9618584064576927</v>
      </c>
      <c r="K38">
        <f t="shared" si="3"/>
        <v>0.7000000000000002</v>
      </c>
      <c r="L38" s="2">
        <f t="shared" si="5"/>
        <v>1.9618584064576927</v>
      </c>
    </row>
    <row r="39" spans="5:12" ht="12.75">
      <c r="E39">
        <f t="shared" si="7"/>
        <v>425</v>
      </c>
      <c r="F39">
        <f t="shared" si="6"/>
        <v>2.812615574073299</v>
      </c>
      <c r="G39">
        <f t="shared" si="0"/>
        <v>-0.024922950617800588</v>
      </c>
      <c r="H39" s="2">
        <f t="shared" si="1"/>
        <v>2.1624614753089</v>
      </c>
      <c r="I39" s="3">
        <f t="shared" si="4"/>
        <v>2.1375385246910996</v>
      </c>
      <c r="J39" s="2">
        <f t="shared" si="2"/>
        <v>2.1375385246910996</v>
      </c>
      <c r="K39">
        <f t="shared" si="3"/>
        <v>0.7000000000000002</v>
      </c>
      <c r="L39" s="2">
        <f t="shared" si="5"/>
        <v>2.1375385246910996</v>
      </c>
    </row>
    <row r="40" spans="5:12" ht="12.75">
      <c r="E40">
        <f t="shared" si="7"/>
        <v>450</v>
      </c>
      <c r="F40">
        <f t="shared" si="6"/>
        <v>3</v>
      </c>
      <c r="G40">
        <f t="shared" si="0"/>
        <v>0.09999999999999994</v>
      </c>
      <c r="H40" s="2">
        <f t="shared" si="1"/>
        <v>2.1</v>
      </c>
      <c r="I40" s="3">
        <f t="shared" si="4"/>
        <v>2.2</v>
      </c>
      <c r="J40" s="2">
        <f t="shared" si="2"/>
        <v>2.2</v>
      </c>
      <c r="K40">
        <f t="shared" si="3"/>
        <v>0.6999999999999997</v>
      </c>
      <c r="L40" s="2">
        <f t="shared" si="5"/>
        <v>2.2</v>
      </c>
    </row>
    <row r="41" spans="5:12" ht="12.75">
      <c r="E41">
        <f t="shared" si="7"/>
        <v>475</v>
      </c>
      <c r="F41">
        <f t="shared" si="6"/>
        <v>2.8126155740733005</v>
      </c>
      <c r="G41">
        <f t="shared" si="0"/>
        <v>-0.02492295061779955</v>
      </c>
      <c r="H41" s="2">
        <f t="shared" si="1"/>
        <v>2.1624614753088998</v>
      </c>
      <c r="I41" s="3">
        <f t="shared" si="4"/>
        <v>2.1375385246911</v>
      </c>
      <c r="J41" s="2">
        <f t="shared" si="2"/>
        <v>2.1375385246911</v>
      </c>
      <c r="K41">
        <f t="shared" si="3"/>
        <v>0.7000000000000002</v>
      </c>
      <c r="L41" s="2">
        <f t="shared" si="5"/>
        <v>2.1375385246911</v>
      </c>
    </row>
    <row r="42" spans="5:12" ht="12.75">
      <c r="E42">
        <f t="shared" si="7"/>
        <v>500</v>
      </c>
      <c r="F42">
        <f t="shared" si="6"/>
        <v>2.2855752193730807</v>
      </c>
      <c r="G42">
        <f t="shared" si="0"/>
        <v>-0.37628318708461284</v>
      </c>
      <c r="H42" s="2">
        <f t="shared" si="1"/>
        <v>2.3381415935423067</v>
      </c>
      <c r="I42" s="3">
        <f aca="true" t="shared" si="8" ref="I42:I68">+H42+G42</f>
        <v>1.9618584064576938</v>
      </c>
      <c r="J42" s="2">
        <f t="shared" si="2"/>
        <v>1.9618584064576938</v>
      </c>
      <c r="K42">
        <f t="shared" si="3"/>
        <v>0.6999999999999995</v>
      </c>
      <c r="L42" s="2">
        <f t="shared" si="5"/>
        <v>1.9618584064576938</v>
      </c>
    </row>
    <row r="43" spans="5:12" ht="12.75">
      <c r="E43">
        <f t="shared" si="7"/>
        <v>525</v>
      </c>
      <c r="F43">
        <f t="shared" si="6"/>
        <v>1.5176380902050415</v>
      </c>
      <c r="G43">
        <f t="shared" si="0"/>
        <v>-0.888241273196639</v>
      </c>
      <c r="H43" s="2">
        <f t="shared" si="1"/>
        <v>2.5941206365983196</v>
      </c>
      <c r="I43" s="3">
        <f t="shared" si="8"/>
        <v>1.7058793634016807</v>
      </c>
      <c r="J43" s="2">
        <f t="shared" si="2"/>
        <v>1.7058793634016807</v>
      </c>
      <c r="K43">
        <f t="shared" si="3"/>
        <v>0.6999999999999997</v>
      </c>
      <c r="L43" s="2">
        <f t="shared" si="5"/>
        <v>1.7058793634016807</v>
      </c>
    </row>
    <row r="44" spans="5:12" ht="12.75">
      <c r="E44">
        <f t="shared" si="7"/>
        <v>550</v>
      </c>
      <c r="F44">
        <f t="shared" si="6"/>
        <v>0.6527036446661405</v>
      </c>
      <c r="G44">
        <f t="shared" si="0"/>
        <v>-1.4648642368892395</v>
      </c>
      <c r="H44" s="2">
        <f t="shared" si="1"/>
        <v>2.8824321184446196</v>
      </c>
      <c r="I44" s="3">
        <f t="shared" si="8"/>
        <v>1.41756788155538</v>
      </c>
      <c r="J44" s="2">
        <f t="shared" si="2"/>
        <v>1.41756788155538</v>
      </c>
      <c r="K44">
        <f t="shared" si="3"/>
        <v>0.7000000000000004</v>
      </c>
      <c r="L44" s="2">
        <f t="shared" si="5"/>
        <v>1.41756788155538</v>
      </c>
    </row>
    <row r="45" spans="5:12" ht="12.75">
      <c r="E45">
        <f t="shared" si="7"/>
        <v>575</v>
      </c>
      <c r="F45">
        <f t="shared" si="6"/>
        <v>-0.14715287270209032</v>
      </c>
      <c r="G45">
        <f t="shared" si="0"/>
        <v>-1.998101915134727</v>
      </c>
      <c r="H45" s="2">
        <f t="shared" si="1"/>
        <v>3.1490509575673635</v>
      </c>
      <c r="I45" s="3">
        <f t="shared" si="8"/>
        <v>1.1509490424326365</v>
      </c>
      <c r="J45" s="2">
        <f t="shared" si="2"/>
        <v>1.1509490424326365</v>
      </c>
      <c r="K45">
        <f t="shared" si="3"/>
        <v>0.7</v>
      </c>
      <c r="L45" s="2">
        <f t="shared" si="5"/>
        <v>1.1509490424326365</v>
      </c>
    </row>
    <row r="46" spans="5:12" ht="12.75">
      <c r="E46">
        <f t="shared" si="7"/>
        <v>600</v>
      </c>
      <c r="F46">
        <f t="shared" si="6"/>
        <v>-0.7320508075688774</v>
      </c>
      <c r="G46">
        <f t="shared" si="0"/>
        <v>-2.388033871712585</v>
      </c>
      <c r="H46" s="2">
        <f t="shared" si="1"/>
        <v>3.3440169358562923</v>
      </c>
      <c r="I46" s="3">
        <f t="shared" si="8"/>
        <v>0.9559830641437075</v>
      </c>
      <c r="J46" s="2">
        <f t="shared" si="2"/>
        <v>0.9559830641437075</v>
      </c>
      <c r="K46">
        <f t="shared" si="3"/>
        <v>0.7000000000000002</v>
      </c>
      <c r="L46" s="2">
        <f t="shared" si="5"/>
        <v>0.9559830641437075</v>
      </c>
    </row>
    <row r="47" spans="5:12" ht="12.75">
      <c r="E47">
        <f t="shared" si="7"/>
        <v>625</v>
      </c>
      <c r="F47">
        <f t="shared" si="6"/>
        <v>-0.9923893961834911</v>
      </c>
      <c r="G47">
        <f t="shared" si="0"/>
        <v>-2.561592930788994</v>
      </c>
      <c r="H47" s="2">
        <f t="shared" si="1"/>
        <v>3.430796465394497</v>
      </c>
      <c r="I47" s="3">
        <f t="shared" si="8"/>
        <v>0.8692035346055031</v>
      </c>
      <c r="J47" s="2">
        <f t="shared" si="2"/>
        <v>0.8692035346055031</v>
      </c>
      <c r="K47">
        <f t="shared" si="3"/>
        <v>0.6999999999999997</v>
      </c>
      <c r="L47" s="2">
        <f t="shared" si="5"/>
        <v>0.8692035346055031</v>
      </c>
    </row>
    <row r="48" spans="5:12" ht="12.75">
      <c r="E48">
        <f t="shared" si="7"/>
        <v>650</v>
      </c>
      <c r="F48">
        <f t="shared" si="6"/>
        <v>-0.8793852415718173</v>
      </c>
      <c r="G48">
        <f t="shared" si="0"/>
        <v>-2.486256827714545</v>
      </c>
      <c r="H48" s="2">
        <f t="shared" si="1"/>
        <v>3.393128413857273</v>
      </c>
      <c r="I48" s="3">
        <f t="shared" si="8"/>
        <v>0.9068715861427279</v>
      </c>
      <c r="J48" s="2">
        <f t="shared" si="2"/>
        <v>0.9068715861427279</v>
      </c>
      <c r="K48">
        <f t="shared" si="3"/>
        <v>0.6999999999999993</v>
      </c>
      <c r="L48" s="2">
        <f t="shared" si="5"/>
        <v>0.9068715861427279</v>
      </c>
    </row>
    <row r="49" spans="5:12" ht="12.75">
      <c r="E49">
        <f t="shared" si="7"/>
        <v>675</v>
      </c>
      <c r="F49">
        <f t="shared" si="6"/>
        <v>-0.4142135623730945</v>
      </c>
      <c r="G49">
        <f t="shared" si="0"/>
        <v>-2.176142374915396</v>
      </c>
      <c r="H49" s="2">
        <f t="shared" si="1"/>
        <v>3.2380711874576975</v>
      </c>
      <c r="I49" s="3">
        <f t="shared" si="8"/>
        <v>1.0619288125423014</v>
      </c>
      <c r="J49" s="2">
        <f t="shared" si="2"/>
        <v>1.0619288125423014</v>
      </c>
      <c r="K49">
        <f t="shared" si="3"/>
        <v>0.7000000000000011</v>
      </c>
      <c r="L49" s="2">
        <f t="shared" si="5"/>
        <v>1.0619288125423014</v>
      </c>
    </row>
    <row r="50" spans="5:12" ht="12.75">
      <c r="E50">
        <f t="shared" si="7"/>
        <v>700</v>
      </c>
      <c r="F50">
        <f t="shared" si="6"/>
        <v>0.315959713348659</v>
      </c>
      <c r="G50">
        <f t="shared" si="0"/>
        <v>-1.689360191100894</v>
      </c>
      <c r="H50" s="2">
        <f t="shared" si="1"/>
        <v>2.994680095550447</v>
      </c>
      <c r="I50" s="3">
        <f t="shared" si="8"/>
        <v>1.305319904449553</v>
      </c>
      <c r="J50" s="2">
        <f t="shared" si="2"/>
        <v>1.305319904449553</v>
      </c>
      <c r="K50">
        <f t="shared" si="3"/>
        <v>0.7000000000000002</v>
      </c>
      <c r="L50" s="2">
        <f t="shared" si="5"/>
        <v>1.305319904449553</v>
      </c>
    </row>
    <row r="51" spans="5:12" ht="12.75">
      <c r="E51">
        <f t="shared" si="7"/>
        <v>725</v>
      </c>
      <c r="F51">
        <f t="shared" si="6"/>
        <v>1.1743114854953152</v>
      </c>
      <c r="G51">
        <f t="shared" si="0"/>
        <v>-1.1171256763364565</v>
      </c>
      <c r="H51" s="2">
        <f t="shared" si="1"/>
        <v>2.7085628381682283</v>
      </c>
      <c r="I51" s="3">
        <f t="shared" si="8"/>
        <v>1.5914371618317718</v>
      </c>
      <c r="J51" s="2">
        <f t="shared" si="2"/>
        <v>1.5914371618317718</v>
      </c>
      <c r="K51">
        <f t="shared" si="3"/>
        <v>0.7</v>
      </c>
      <c r="L51" s="2">
        <f t="shared" si="5"/>
        <v>1.5914371618317718</v>
      </c>
    </row>
    <row r="52" spans="5:12" ht="12.75">
      <c r="E52">
        <f t="shared" si="7"/>
        <v>750</v>
      </c>
      <c r="F52">
        <f t="shared" si="6"/>
        <v>1.9999999999999982</v>
      </c>
      <c r="G52">
        <f t="shared" si="0"/>
        <v>-0.5666666666666679</v>
      </c>
      <c r="H52" s="2">
        <f t="shared" si="1"/>
        <v>2.433333333333334</v>
      </c>
      <c r="I52" s="3">
        <f t="shared" si="8"/>
        <v>1.8666666666666663</v>
      </c>
      <c r="J52" s="2">
        <f t="shared" si="2"/>
        <v>1.8666666666666663</v>
      </c>
      <c r="K52">
        <f t="shared" si="3"/>
        <v>0.6999999999999997</v>
      </c>
      <c r="L52" s="2">
        <f t="shared" si="5"/>
        <v>1.8666666666666663</v>
      </c>
    </row>
    <row r="53" spans="5:12" ht="12.75">
      <c r="E53">
        <f t="shared" si="7"/>
        <v>775</v>
      </c>
      <c r="F53">
        <f t="shared" si="6"/>
        <v>2.638304088577984</v>
      </c>
      <c r="G53">
        <f t="shared" si="0"/>
        <v>-0.14113060761467744</v>
      </c>
      <c r="H53" s="2">
        <f t="shared" si="1"/>
        <v>2.2205653038073385</v>
      </c>
      <c r="I53" s="3">
        <f t="shared" si="8"/>
        <v>2.079434696192661</v>
      </c>
      <c r="J53" s="2">
        <f t="shared" si="2"/>
        <v>2.079434696192661</v>
      </c>
      <c r="K53">
        <f t="shared" si="3"/>
        <v>0.7000000000000006</v>
      </c>
      <c r="L53" s="2">
        <f t="shared" si="5"/>
        <v>2.079434696192661</v>
      </c>
    </row>
    <row r="54" spans="5:12" ht="12.75">
      <c r="E54">
        <f t="shared" si="7"/>
        <v>800</v>
      </c>
      <c r="F54">
        <f t="shared" si="6"/>
        <v>2.9696155060244163</v>
      </c>
      <c r="G54">
        <f t="shared" si="0"/>
        <v>0.07974367068294412</v>
      </c>
      <c r="H54" s="2">
        <f t="shared" si="1"/>
        <v>2.1101281646585277</v>
      </c>
      <c r="I54" s="3">
        <f t="shared" si="8"/>
        <v>2.1898718353414717</v>
      </c>
      <c r="J54" s="2">
        <f t="shared" si="2"/>
        <v>2.1898718353414717</v>
      </c>
      <c r="K54">
        <f t="shared" si="3"/>
        <v>0.7000000000000006</v>
      </c>
      <c r="L54" s="2">
        <f t="shared" si="5"/>
        <v>2.1898718353414717</v>
      </c>
    </row>
    <row r="55" spans="5:12" ht="12.75">
      <c r="E55">
        <f t="shared" si="7"/>
        <v>825</v>
      </c>
      <c r="F55">
        <f t="shared" si="6"/>
        <v>2.9318516525781364</v>
      </c>
      <c r="G55">
        <f t="shared" si="0"/>
        <v>0.05456776838542421</v>
      </c>
      <c r="H55" s="2">
        <f t="shared" si="1"/>
        <v>2.122716115807288</v>
      </c>
      <c r="I55" s="3">
        <f t="shared" si="8"/>
        <v>2.177283884192712</v>
      </c>
      <c r="J55" s="2">
        <f t="shared" si="2"/>
        <v>2.177283884192712</v>
      </c>
      <c r="K55">
        <f t="shared" si="3"/>
        <v>0.7000000000000002</v>
      </c>
      <c r="L55" s="2">
        <f t="shared" si="5"/>
        <v>2.177283884192712</v>
      </c>
    </row>
    <row r="56" spans="5:12" ht="12.75">
      <c r="E56">
        <f t="shared" si="7"/>
        <v>850</v>
      </c>
      <c r="F56">
        <f t="shared" si="6"/>
        <v>2.5320888862379576</v>
      </c>
      <c r="G56">
        <f t="shared" si="0"/>
        <v>-0.21194074250802827</v>
      </c>
      <c r="H56" s="2">
        <f t="shared" si="1"/>
        <v>2.2559703712540142</v>
      </c>
      <c r="I56" s="3">
        <f t="shared" si="8"/>
        <v>2.044029628745986</v>
      </c>
      <c r="J56" s="2">
        <f t="shared" si="2"/>
        <v>2.044029628745986</v>
      </c>
      <c r="K56">
        <f t="shared" si="3"/>
        <v>0.6999999999999997</v>
      </c>
      <c r="L56" s="2">
        <f t="shared" si="5"/>
        <v>2.044029628745986</v>
      </c>
    </row>
    <row r="57" spans="5:12" ht="12.75">
      <c r="E57">
        <f t="shared" si="7"/>
        <v>875</v>
      </c>
      <c r="F57">
        <f t="shared" si="6"/>
        <v>1.8452365234814023</v>
      </c>
      <c r="G57">
        <f t="shared" si="0"/>
        <v>-0.6698423176790652</v>
      </c>
      <c r="H57" s="2">
        <f t="shared" si="1"/>
        <v>2.4849211588395326</v>
      </c>
      <c r="I57" s="3">
        <f t="shared" si="8"/>
        <v>1.8150788411604672</v>
      </c>
      <c r="J57" s="2">
        <f t="shared" si="2"/>
        <v>1.8150788411604672</v>
      </c>
      <c r="K57">
        <f t="shared" si="3"/>
        <v>0.7000000000000002</v>
      </c>
      <c r="L57" s="2">
        <f t="shared" si="5"/>
        <v>1.8150788411604672</v>
      </c>
    </row>
    <row r="58" spans="5:12" ht="12.75">
      <c r="E58">
        <f t="shared" si="7"/>
        <v>900</v>
      </c>
      <c r="F58">
        <f t="shared" si="6"/>
        <v>1.0000000000000013</v>
      </c>
      <c r="G58">
        <f t="shared" si="0"/>
        <v>-1.2333333333333325</v>
      </c>
      <c r="H58" s="2">
        <f t="shared" si="1"/>
        <v>2.766666666666666</v>
      </c>
      <c r="I58" s="3">
        <f t="shared" si="8"/>
        <v>1.5333333333333337</v>
      </c>
      <c r="J58" s="2">
        <f t="shared" si="2"/>
        <v>1.5333333333333337</v>
      </c>
      <c r="K58">
        <f t="shared" si="3"/>
        <v>0.7000000000000002</v>
      </c>
      <c r="L58" s="2">
        <f t="shared" si="5"/>
        <v>1.5333333333333337</v>
      </c>
    </row>
    <row r="59" spans="5:12" ht="12.75">
      <c r="E59">
        <f t="shared" si="7"/>
        <v>925</v>
      </c>
      <c r="F59">
        <f t="shared" si="6"/>
        <v>0.1547634765185999</v>
      </c>
      <c r="G59">
        <f t="shared" si="0"/>
        <v>-1.7968243489876</v>
      </c>
      <c r="H59" s="2">
        <f t="shared" si="1"/>
        <v>3.0484121744938</v>
      </c>
      <c r="I59" s="3">
        <f t="shared" si="8"/>
        <v>1.2515878255062003</v>
      </c>
      <c r="J59" s="2">
        <f t="shared" si="2"/>
        <v>1.2515878255062003</v>
      </c>
      <c r="K59">
        <f t="shared" si="3"/>
        <v>0.6999999999999995</v>
      </c>
      <c r="L59" s="2">
        <f t="shared" si="5"/>
        <v>1.2515878255062003</v>
      </c>
    </row>
    <row r="60" spans="5:12" ht="12.75">
      <c r="E60">
        <f t="shared" si="7"/>
        <v>950</v>
      </c>
      <c r="F60">
        <f t="shared" si="6"/>
        <v>-0.532088886237954</v>
      </c>
      <c r="G60">
        <f t="shared" si="0"/>
        <v>-2.254725924158636</v>
      </c>
      <c r="H60" s="2">
        <f t="shared" si="1"/>
        <v>3.277362962079318</v>
      </c>
      <c r="I60" s="3">
        <f t="shared" si="8"/>
        <v>1.0226370379206822</v>
      </c>
      <c r="J60" s="2">
        <f t="shared" si="2"/>
        <v>1.0226370379206822</v>
      </c>
      <c r="K60">
        <f t="shared" si="3"/>
        <v>0.6999999999999997</v>
      </c>
      <c r="L60" s="2">
        <f t="shared" si="5"/>
        <v>1.0226370379206822</v>
      </c>
    </row>
    <row r="61" spans="5:12" ht="12.75">
      <c r="E61">
        <f t="shared" si="7"/>
        <v>975</v>
      </c>
      <c r="F61">
        <f t="shared" si="6"/>
        <v>-0.9318516525781364</v>
      </c>
      <c r="G61">
        <f t="shared" si="0"/>
        <v>-2.521234435052091</v>
      </c>
      <c r="H61" s="2">
        <f t="shared" si="1"/>
        <v>3.4106172175260454</v>
      </c>
      <c r="I61" s="3">
        <f t="shared" si="8"/>
        <v>0.8893827824739544</v>
      </c>
      <c r="J61" s="2">
        <f t="shared" si="2"/>
        <v>0.8893827824739544</v>
      </c>
      <c r="K61">
        <f t="shared" si="3"/>
        <v>0.7000000000000002</v>
      </c>
      <c r="L61" s="2">
        <f t="shared" si="5"/>
        <v>0.8893827824739544</v>
      </c>
    </row>
    <row r="62" spans="5:12" ht="12.75">
      <c r="E62">
        <f t="shared" si="7"/>
        <v>1000</v>
      </c>
      <c r="F62">
        <f t="shared" si="6"/>
        <v>-0.9696155060244172</v>
      </c>
      <c r="G62">
        <f t="shared" si="0"/>
        <v>-2.5464103373496116</v>
      </c>
      <c r="H62" s="2">
        <f t="shared" si="1"/>
        <v>3.4232051686748055</v>
      </c>
      <c r="I62" s="3">
        <f t="shared" si="8"/>
        <v>0.8767948313251939</v>
      </c>
      <c r="J62" s="2">
        <f t="shared" si="2"/>
        <v>0.8767948313251939</v>
      </c>
      <c r="K62">
        <f t="shared" si="3"/>
        <v>0.7000000000000006</v>
      </c>
      <c r="L62" s="2">
        <f t="shared" si="5"/>
        <v>0.8767948313251939</v>
      </c>
    </row>
    <row r="63" spans="5:12" ht="12.75">
      <c r="E63">
        <f t="shared" si="7"/>
        <v>1025</v>
      </c>
      <c r="F63">
        <f t="shared" si="6"/>
        <v>-0.6383040885779852</v>
      </c>
      <c r="G63">
        <f t="shared" si="0"/>
        <v>-2.32553605905199</v>
      </c>
      <c r="H63" s="2">
        <f t="shared" si="1"/>
        <v>3.3127680295259956</v>
      </c>
      <c r="I63" s="3">
        <f t="shared" si="8"/>
        <v>0.9872319704740056</v>
      </c>
      <c r="J63" s="2">
        <f t="shared" si="2"/>
        <v>0.9872319704740056</v>
      </c>
      <c r="K63">
        <f t="shared" si="3"/>
        <v>0.6999999999999988</v>
      </c>
      <c r="L63" s="2">
        <f t="shared" si="5"/>
        <v>0.9872319704740056</v>
      </c>
    </row>
    <row r="64" spans="5:12" ht="12.75">
      <c r="E64">
        <f t="shared" si="7"/>
        <v>1050</v>
      </c>
      <c r="F64">
        <f t="shared" si="6"/>
        <v>0</v>
      </c>
      <c r="G64">
        <f t="shared" si="0"/>
        <v>-1.9000000000000001</v>
      </c>
      <c r="H64" s="2">
        <f t="shared" si="1"/>
        <v>3.1</v>
      </c>
      <c r="I64" s="3">
        <f t="shared" si="8"/>
        <v>1.2</v>
      </c>
      <c r="J64" s="2">
        <f t="shared" si="2"/>
        <v>1.2</v>
      </c>
      <c r="K64">
        <f t="shared" si="3"/>
        <v>0.7</v>
      </c>
      <c r="L64" s="2">
        <f t="shared" si="5"/>
        <v>1.2</v>
      </c>
    </row>
    <row r="65" spans="5:12" ht="12.75">
      <c r="E65">
        <f t="shared" si="7"/>
        <v>1075</v>
      </c>
      <c r="F65">
        <f t="shared" si="6"/>
        <v>0.8256885145046859</v>
      </c>
      <c r="G65">
        <f t="shared" si="0"/>
        <v>-1.3495409903302094</v>
      </c>
      <c r="H65" s="2">
        <f t="shared" si="1"/>
        <v>2.8247704951651045</v>
      </c>
      <c r="I65" s="3">
        <f t="shared" si="8"/>
        <v>1.4752295048348951</v>
      </c>
      <c r="J65" s="2">
        <f t="shared" si="2"/>
        <v>1.4752295048348951</v>
      </c>
      <c r="K65">
        <f t="shared" si="3"/>
        <v>0.7000000000000004</v>
      </c>
      <c r="L65" s="2">
        <f t="shared" si="5"/>
        <v>1.4752295048348951</v>
      </c>
    </row>
    <row r="66" spans="5:12" ht="12.75">
      <c r="E66">
        <f t="shared" si="7"/>
        <v>1100</v>
      </c>
      <c r="F66">
        <f t="shared" si="6"/>
        <v>1.6840402866513353</v>
      </c>
      <c r="G66">
        <f t="shared" si="0"/>
        <v>-0.7773064755657765</v>
      </c>
      <c r="H66" s="2">
        <f t="shared" si="1"/>
        <v>2.538653237782888</v>
      </c>
      <c r="I66" s="3">
        <f t="shared" si="8"/>
        <v>1.7613467622171117</v>
      </c>
      <c r="J66" s="2">
        <f t="shared" si="2"/>
        <v>1.7613467622171117</v>
      </c>
      <c r="K66">
        <f t="shared" si="3"/>
        <v>0.7000000000000002</v>
      </c>
      <c r="L66" s="2">
        <f t="shared" si="5"/>
        <v>1.7613467622171117</v>
      </c>
    </row>
    <row r="67" spans="5:12" ht="12.75">
      <c r="E67">
        <f t="shared" si="7"/>
        <v>1125</v>
      </c>
      <c r="F67">
        <f t="shared" si="6"/>
        <v>2.414213562373095</v>
      </c>
      <c r="G67">
        <f t="shared" si="0"/>
        <v>-0.29052429175127004</v>
      </c>
      <c r="H67" s="2">
        <f t="shared" si="1"/>
        <v>2.295262145875635</v>
      </c>
      <c r="I67" s="3">
        <f t="shared" si="8"/>
        <v>2.0047378541243646</v>
      </c>
      <c r="J67" s="2">
        <f t="shared" si="2"/>
        <v>2.0047378541243646</v>
      </c>
      <c r="K67">
        <f t="shared" si="3"/>
        <v>0.7000000000000006</v>
      </c>
      <c r="L67" s="2">
        <f t="shared" si="5"/>
        <v>2.0047378541243646</v>
      </c>
    </row>
    <row r="68" spans="5:12" ht="12.75">
      <c r="E68">
        <f t="shared" si="7"/>
        <v>1150</v>
      </c>
      <c r="F68">
        <f t="shared" si="6"/>
        <v>2.879385241571815</v>
      </c>
      <c r="G68">
        <f t="shared" si="0"/>
        <v>0.01959016104787666</v>
      </c>
      <c r="H68" s="2">
        <f t="shared" si="1"/>
        <v>2.1402049194760617</v>
      </c>
      <c r="I68" s="3">
        <f t="shared" si="8"/>
        <v>2.1597950805239385</v>
      </c>
      <c r="J68" s="2">
        <f t="shared" si="2"/>
        <v>2.1597950805239385</v>
      </c>
      <c r="K68">
        <f t="shared" si="3"/>
        <v>0.6999999999999997</v>
      </c>
      <c r="L68" s="2">
        <f t="shared" si="5"/>
        <v>2.1597950805239385</v>
      </c>
    </row>
  </sheetData>
  <printOptions/>
  <pageMargins left="0.75" right="0.75" top="1" bottom="1" header="0.4921259845" footer="0.4921259845"/>
  <pageSetup orientation="portrait" paperSize="9"/>
  <drawing r:id="rId5"/>
  <legacyDrawing r:id="rId4"/>
  <oleObjects>
    <oleObject progId="Obraz programu Malování" shapeId="135300" r:id="rId1"/>
    <oleObject progId="Obraz programu Malování" shapeId="139041" r:id="rId2"/>
    <oleObject progId="Obraz programu Malování" shapeId="17317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1558"/>
  <sheetViews>
    <sheetView workbookViewId="0" topLeftCell="A1">
      <selection activeCell="A16" sqref="A16"/>
    </sheetView>
  </sheetViews>
  <sheetFormatPr defaultColWidth="9.140625" defaultRowHeight="12.75"/>
  <cols>
    <col min="1" max="1" width="23.57421875" style="13" bestFit="1" customWidth="1"/>
    <col min="2" max="2" width="9.57421875" style="12" bestFit="1" customWidth="1"/>
    <col min="3" max="3" width="12.00390625" style="12" bestFit="1" customWidth="1"/>
    <col min="4" max="4" width="13.8515625" style="0" customWidth="1"/>
    <col min="5" max="5" width="10.421875" style="0" customWidth="1"/>
  </cols>
  <sheetData>
    <row r="1" spans="1:6" ht="12.75">
      <c r="A1" s="26" t="s">
        <v>40</v>
      </c>
      <c r="B1" s="27"/>
      <c r="C1" s="27"/>
      <c r="D1" s="5"/>
      <c r="E1" s="5"/>
      <c r="F1" s="8"/>
    </row>
    <row r="2" spans="1:6" ht="12.75">
      <c r="A2" s="28" t="s">
        <v>27</v>
      </c>
      <c r="B2" s="42">
        <v>12</v>
      </c>
      <c r="C2" s="29"/>
      <c r="D2" s="17"/>
      <c r="E2" s="17"/>
      <c r="F2" s="10"/>
    </row>
    <row r="3" spans="1:6" ht="12.75">
      <c r="A3" s="28" t="s">
        <v>26</v>
      </c>
      <c r="B3" s="42">
        <v>1000</v>
      </c>
      <c r="C3" s="14" t="s">
        <v>38</v>
      </c>
      <c r="D3" s="23">
        <v>5</v>
      </c>
      <c r="E3" s="15" t="s">
        <v>34</v>
      </c>
      <c r="F3" s="10"/>
    </row>
    <row r="4" spans="1:6" ht="12.75">
      <c r="A4" s="28" t="s">
        <v>28</v>
      </c>
      <c r="B4" s="43">
        <v>1E-12</v>
      </c>
      <c r="C4" s="16" t="s">
        <v>36</v>
      </c>
      <c r="D4" s="24">
        <f>+$B$6*LN($D$3/1000/$B4)</f>
        <v>0.5806502974838932</v>
      </c>
      <c r="E4" s="18" t="s">
        <v>12</v>
      </c>
      <c r="F4" s="10"/>
    </row>
    <row r="5" spans="1:6" ht="12.75">
      <c r="A5" s="28" t="s">
        <v>29</v>
      </c>
      <c r="B5" s="43">
        <v>1E-13</v>
      </c>
      <c r="C5" s="19" t="s">
        <v>37</v>
      </c>
      <c r="D5" s="25">
        <f>+$B$6*LN($D$3/1000/$B5)</f>
        <v>0.6405175099017385</v>
      </c>
      <c r="E5" s="20" t="s">
        <v>12</v>
      </c>
      <c r="F5" s="10"/>
    </row>
    <row r="6" spans="1:6" ht="12.75">
      <c r="A6" s="28" t="s">
        <v>7</v>
      </c>
      <c r="B6" s="44">
        <v>0.026</v>
      </c>
      <c r="C6" s="30"/>
      <c r="D6" s="30"/>
      <c r="E6" s="17"/>
      <c r="F6" s="10"/>
    </row>
    <row r="7" spans="1:6" ht="12.75">
      <c r="A7" s="28"/>
      <c r="B7" s="29"/>
      <c r="C7" s="31"/>
      <c r="D7" s="17"/>
      <c r="E7" s="17"/>
      <c r="F7" s="10"/>
    </row>
    <row r="8" spans="1:6" ht="12.75">
      <c r="A8" s="28" t="s">
        <v>16</v>
      </c>
      <c r="B8" s="45">
        <v>0.7</v>
      </c>
      <c r="C8" s="22">
        <f>+B10</f>
        <v>0.5993717179543699</v>
      </c>
      <c r="D8" s="22">
        <f>+C10</f>
        <v>0.5996022272105851</v>
      </c>
      <c r="E8" s="17" t="s">
        <v>12</v>
      </c>
      <c r="F8" s="10"/>
    </row>
    <row r="9" spans="1:6" ht="12.75">
      <c r="A9" s="28" t="s">
        <v>30</v>
      </c>
      <c r="B9" s="32">
        <f>+($B$2-B$8)/$B$3</f>
        <v>0.011300000000000001</v>
      </c>
      <c r="C9" s="32">
        <f>+($B$2-C$8)/$B$3</f>
        <v>0.011400628282045631</v>
      </c>
      <c r="D9" s="32">
        <f>+($B$2-D$8)/$B$3</f>
        <v>0.011400397772789415</v>
      </c>
      <c r="E9" s="17" t="s">
        <v>35</v>
      </c>
      <c r="F9" s="10"/>
    </row>
    <row r="10" spans="1:6" ht="12.75">
      <c r="A10" s="28" t="s">
        <v>31</v>
      </c>
      <c r="B10" s="22">
        <f>+$B$6*LN(B$9/($B$4+$B$5))</f>
        <v>0.5993717179543699</v>
      </c>
      <c r="C10" s="22">
        <f>+$B$6*LN(C$9/($B$4+$B$5))</f>
        <v>0.5996022272105851</v>
      </c>
      <c r="D10" s="22">
        <f>+$B$6*LN(D$9/($B$4+$B$5))</f>
        <v>0.5996017015113777</v>
      </c>
      <c r="E10" s="17" t="s">
        <v>12</v>
      </c>
      <c r="F10" s="10" t="s">
        <v>39</v>
      </c>
    </row>
    <row r="11" spans="1:6" ht="12.75">
      <c r="A11" s="28" t="s">
        <v>32</v>
      </c>
      <c r="B11" s="33"/>
      <c r="C11" s="33"/>
      <c r="D11" s="24">
        <f>+$B4*EXP(D$10/$B$6)*1000</f>
        <v>10.363997975263102</v>
      </c>
      <c r="E11" s="17" t="s">
        <v>34</v>
      </c>
      <c r="F11" s="10">
        <f>+$B$6/$D11*1000</f>
        <v>2.5086843959307084</v>
      </c>
    </row>
    <row r="12" spans="1:6" ht="13.5" thickBot="1">
      <c r="A12" s="34" t="s">
        <v>33</v>
      </c>
      <c r="B12" s="35"/>
      <c r="C12" s="35"/>
      <c r="D12" s="36">
        <f>+$B5*EXP(D$10/$B$6)*1000</f>
        <v>1.0363997975263102</v>
      </c>
      <c r="E12" s="7" t="s">
        <v>34</v>
      </c>
      <c r="F12" s="11">
        <f>+$B$6/$D12*1000</f>
        <v>25.08684395930708</v>
      </c>
    </row>
    <row r="13" spans="1:4" ht="12.75">
      <c r="A13"/>
      <c r="B13" s="1"/>
      <c r="C13" s="1"/>
      <c r="D13" s="21"/>
    </row>
    <row r="14" spans="1:4" ht="12.75">
      <c r="A14"/>
      <c r="B14" s="1"/>
      <c r="C14" s="1"/>
      <c r="D14" s="1"/>
    </row>
    <row r="15" spans="1:4" ht="12.75">
      <c r="A15"/>
      <c r="B15" s="1"/>
      <c r="C15" s="1"/>
      <c r="D15" s="1"/>
    </row>
    <row r="16" spans="1:4" ht="12.75">
      <c r="A16" s="46" t="s">
        <v>41</v>
      </c>
      <c r="B16" s="1"/>
      <c r="C16" s="1"/>
      <c r="D16" s="1"/>
    </row>
    <row r="17" spans="1:4" ht="12.75">
      <c r="A17"/>
      <c r="B17" s="1"/>
      <c r="C17" s="1"/>
      <c r="D17" s="1"/>
    </row>
    <row r="18" spans="1:4" ht="12.75">
      <c r="A18"/>
      <c r="B18" s="1"/>
      <c r="C18" s="1"/>
      <c r="D18" s="1"/>
    </row>
    <row r="19" spans="1:4" ht="12.75">
      <c r="A19"/>
      <c r="B19" s="1"/>
      <c r="C19" s="1"/>
      <c r="D19" s="1"/>
    </row>
    <row r="20" spans="1:4" ht="12.75">
      <c r="A20"/>
      <c r="B20" s="1"/>
      <c r="C20" s="1"/>
      <c r="D20" s="1"/>
    </row>
    <row r="21" spans="1:4" ht="12.75">
      <c r="A21"/>
      <c r="B21" s="1"/>
      <c r="C21" s="1"/>
      <c r="D21" s="1"/>
    </row>
    <row r="22" spans="1:4" ht="12.75">
      <c r="A22"/>
      <c r="B22" s="1"/>
      <c r="C22" s="1"/>
      <c r="D22" s="1"/>
    </row>
    <row r="23" spans="1:4" ht="12.75">
      <c r="A23"/>
      <c r="B23" s="1"/>
      <c r="C23" s="1"/>
      <c r="D23" s="1"/>
    </row>
    <row r="24" spans="1:4" ht="12.75">
      <c r="A24"/>
      <c r="B24" s="1"/>
      <c r="C24" s="1"/>
      <c r="D24" s="1"/>
    </row>
    <row r="25" spans="1:4" ht="12.75">
      <c r="A25"/>
      <c r="B25" s="1"/>
      <c r="C25" s="1"/>
      <c r="D25" s="1"/>
    </row>
    <row r="26" spans="1:4" ht="12.75">
      <c r="A26"/>
      <c r="B26" s="1"/>
      <c r="C26" s="1"/>
      <c r="D26" s="1"/>
    </row>
    <row r="27" spans="1:4" ht="12.75">
      <c r="A27"/>
      <c r="B27" s="1"/>
      <c r="C27" s="1"/>
      <c r="D27" s="1"/>
    </row>
    <row r="28" spans="1:4" ht="12.75">
      <c r="A28"/>
      <c r="B28" s="1"/>
      <c r="C28" s="1"/>
      <c r="D28" s="1"/>
    </row>
    <row r="29" spans="1:4" ht="12.75">
      <c r="A29"/>
      <c r="B29" s="1"/>
      <c r="C29" s="1"/>
      <c r="D29" s="1"/>
    </row>
    <row r="30" spans="1:4" ht="12.75">
      <c r="A30"/>
      <c r="B30" s="1"/>
      <c r="C30" s="1"/>
      <c r="D30" s="1"/>
    </row>
    <row r="31" spans="1:4" ht="12.75">
      <c r="A31"/>
      <c r="B31" s="1"/>
      <c r="C31" s="1"/>
      <c r="D31" s="1"/>
    </row>
    <row r="32" spans="1:4" ht="12.75">
      <c r="A32"/>
      <c r="B32" s="1"/>
      <c r="C32" s="1"/>
      <c r="D32" s="1"/>
    </row>
    <row r="33" spans="1:4" ht="12.75">
      <c r="A33"/>
      <c r="B33" s="1"/>
      <c r="C33" s="1"/>
      <c r="D33" s="1"/>
    </row>
    <row r="34" spans="1:4" ht="12.75">
      <c r="A34"/>
      <c r="B34" s="1"/>
      <c r="C34" s="1"/>
      <c r="D34" s="1"/>
    </row>
    <row r="35" spans="1:4" ht="12.75">
      <c r="A35"/>
      <c r="B35" s="1"/>
      <c r="C35" s="1"/>
      <c r="D35" s="1"/>
    </row>
    <row r="36" spans="1:4" ht="12.75">
      <c r="A36"/>
      <c r="B36" s="1"/>
      <c r="C36" s="1"/>
      <c r="D36" s="1"/>
    </row>
    <row r="37" spans="1:4" ht="12.75">
      <c r="A37"/>
      <c r="B37" s="1"/>
      <c r="C37" s="1"/>
      <c r="D37" s="1"/>
    </row>
    <row r="38" spans="1:4" ht="12.75">
      <c r="A38"/>
      <c r="B38" s="1"/>
      <c r="C38" s="1"/>
      <c r="D38" s="1"/>
    </row>
    <row r="39" spans="1:4" ht="12.75">
      <c r="A39"/>
      <c r="B39" s="1"/>
      <c r="C39" s="1"/>
      <c r="D39" s="1"/>
    </row>
    <row r="40" spans="1:4" ht="12.75">
      <c r="A40"/>
      <c r="B40" s="1"/>
      <c r="C40" s="1"/>
      <c r="D40" s="1"/>
    </row>
    <row r="41" spans="1:4" ht="12.75">
      <c r="A41"/>
      <c r="B41" s="1"/>
      <c r="C41" s="1"/>
      <c r="D41" s="1"/>
    </row>
    <row r="42" spans="1:4" ht="12.75">
      <c r="A42"/>
      <c r="B42" s="1"/>
      <c r="C42" s="1"/>
      <c r="D42" s="1"/>
    </row>
    <row r="43" spans="1:4" ht="12.75">
      <c r="A43"/>
      <c r="B43" s="1"/>
      <c r="C43" s="1"/>
      <c r="D43" s="1"/>
    </row>
    <row r="44" spans="1:4" ht="12.75">
      <c r="A44"/>
      <c r="B44" s="1"/>
      <c r="C44" s="1"/>
      <c r="D44" s="1"/>
    </row>
    <row r="45" spans="1:4" ht="12.75">
      <c r="A45"/>
      <c r="B45" s="1"/>
      <c r="C45" s="1"/>
      <c r="D45" s="1"/>
    </row>
    <row r="46" spans="1:4" ht="12.75">
      <c r="A46"/>
      <c r="B46" s="1"/>
      <c r="C46" s="1"/>
      <c r="D46" s="1"/>
    </row>
    <row r="47" ht="12.75">
      <c r="D47" s="2"/>
    </row>
    <row r="48" ht="12.75">
      <c r="D48" s="2"/>
    </row>
    <row r="49" ht="12.75">
      <c r="D49" s="2"/>
    </row>
    <row r="50" ht="12.75">
      <c r="D50" s="2"/>
    </row>
    <row r="51" ht="12.75">
      <c r="D51" s="2"/>
    </row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  <row r="1379" ht="12.75">
      <c r="D1379" s="2"/>
    </row>
    <row r="1380" ht="12.75">
      <c r="D1380" s="2"/>
    </row>
    <row r="1381" ht="12.75">
      <c r="D1381" s="2"/>
    </row>
    <row r="1382" ht="12.75">
      <c r="D1382" s="2"/>
    </row>
    <row r="1383" ht="12.75">
      <c r="D1383" s="2"/>
    </row>
    <row r="1384" ht="12.75">
      <c r="D1384" s="2"/>
    </row>
    <row r="1385" ht="12.75">
      <c r="D1385" s="2"/>
    </row>
    <row r="1386" ht="12.75">
      <c r="D1386" s="2"/>
    </row>
    <row r="1387" ht="12.75">
      <c r="D1387" s="2"/>
    </row>
    <row r="1388" ht="12.75">
      <c r="D1388" s="2"/>
    </row>
    <row r="1389" ht="12.75">
      <c r="D1389" s="2"/>
    </row>
    <row r="1390" ht="12.75">
      <c r="D1390" s="2"/>
    </row>
    <row r="1391" ht="12.75">
      <c r="D1391" s="2"/>
    </row>
    <row r="1392" ht="12.75">
      <c r="D1392" s="2"/>
    </row>
    <row r="1393" ht="12.75">
      <c r="D1393" s="2"/>
    </row>
    <row r="1394" ht="12.75">
      <c r="D1394" s="2"/>
    </row>
    <row r="1395" ht="12.75">
      <c r="D1395" s="2"/>
    </row>
    <row r="1396" ht="12.75">
      <c r="D1396" s="2"/>
    </row>
    <row r="1397" ht="12.75">
      <c r="D1397" s="2"/>
    </row>
    <row r="1398" ht="12.75">
      <c r="D1398" s="2"/>
    </row>
    <row r="1399" ht="12.75">
      <c r="D1399" s="2"/>
    </row>
    <row r="1400" ht="12.75">
      <c r="D1400" s="2"/>
    </row>
    <row r="1401" ht="12.75">
      <c r="D1401" s="2"/>
    </row>
    <row r="1402" ht="12.75">
      <c r="D1402" s="2"/>
    </row>
    <row r="1403" ht="12.75">
      <c r="D1403" s="2"/>
    </row>
    <row r="1404" ht="12.75">
      <c r="D1404" s="2"/>
    </row>
    <row r="1405" ht="12.75">
      <c r="D1405" s="2"/>
    </row>
    <row r="1406" ht="12.75">
      <c r="D1406" s="2"/>
    </row>
    <row r="1407" ht="12.75">
      <c r="D1407" s="2"/>
    </row>
    <row r="1408" ht="12.75">
      <c r="D1408" s="2"/>
    </row>
    <row r="1409" ht="12.75">
      <c r="D1409" s="2"/>
    </row>
    <row r="1410" ht="12.75">
      <c r="D1410" s="2"/>
    </row>
    <row r="1411" ht="12.75">
      <c r="D1411" s="2"/>
    </row>
    <row r="1412" ht="12.75">
      <c r="D1412" s="2"/>
    </row>
    <row r="1413" ht="12.75">
      <c r="D1413" s="2"/>
    </row>
    <row r="1414" ht="12.75">
      <c r="D1414" s="2"/>
    </row>
    <row r="1415" ht="12.75">
      <c r="D1415" s="2"/>
    </row>
    <row r="1416" ht="12.75">
      <c r="D1416" s="2"/>
    </row>
    <row r="1417" ht="12.75">
      <c r="D1417" s="2"/>
    </row>
    <row r="1418" ht="12.75">
      <c r="D1418" s="2"/>
    </row>
    <row r="1419" ht="12.75">
      <c r="D1419" s="2"/>
    </row>
    <row r="1420" ht="12.75">
      <c r="D1420" s="2"/>
    </row>
    <row r="1421" ht="12.75">
      <c r="D1421" s="2"/>
    </row>
    <row r="1422" ht="12.75">
      <c r="D1422" s="2"/>
    </row>
    <row r="1423" ht="12.75">
      <c r="D1423" s="2"/>
    </row>
    <row r="1424" ht="12.75">
      <c r="D1424" s="2"/>
    </row>
    <row r="1425" ht="12.75">
      <c r="D1425" s="2"/>
    </row>
    <row r="1426" ht="12.75">
      <c r="D1426" s="2"/>
    </row>
    <row r="1427" ht="12.75">
      <c r="D1427" s="2"/>
    </row>
    <row r="1428" ht="12.75">
      <c r="D1428" s="2"/>
    </row>
    <row r="1429" ht="12.75">
      <c r="D1429" s="2"/>
    </row>
    <row r="1430" ht="12.75">
      <c r="D1430" s="2"/>
    </row>
    <row r="1431" ht="12.75">
      <c r="D1431" s="2"/>
    </row>
    <row r="1432" ht="12.75">
      <c r="D1432" s="2"/>
    </row>
    <row r="1433" ht="12.75">
      <c r="D1433" s="2"/>
    </row>
    <row r="1434" ht="12.75">
      <c r="D1434" s="2"/>
    </row>
    <row r="1435" ht="12.75">
      <c r="D1435" s="2"/>
    </row>
    <row r="1436" ht="12.75">
      <c r="D1436" s="2"/>
    </row>
    <row r="1437" ht="12.75">
      <c r="D1437" s="2"/>
    </row>
    <row r="1438" ht="12.75">
      <c r="D1438" s="2"/>
    </row>
    <row r="1439" ht="12.75">
      <c r="D1439" s="2"/>
    </row>
    <row r="1440" ht="12.75">
      <c r="D1440" s="2"/>
    </row>
    <row r="1441" ht="12.75">
      <c r="D1441" s="2"/>
    </row>
    <row r="1442" ht="12.75">
      <c r="D1442" s="2"/>
    </row>
    <row r="1443" ht="12.75">
      <c r="D1443" s="2"/>
    </row>
    <row r="1444" ht="12.75">
      <c r="D1444" s="2"/>
    </row>
    <row r="1445" ht="12.75">
      <c r="D1445" s="2"/>
    </row>
    <row r="1446" ht="12.75">
      <c r="D1446" s="2"/>
    </row>
    <row r="1447" ht="12.75">
      <c r="D1447" s="2"/>
    </row>
    <row r="1448" ht="12.75">
      <c r="D1448" s="2"/>
    </row>
    <row r="1449" ht="12.75">
      <c r="D1449" s="2"/>
    </row>
    <row r="1450" ht="12.75">
      <c r="D1450" s="2"/>
    </row>
    <row r="1451" ht="12.75">
      <c r="D1451" s="2"/>
    </row>
    <row r="1452" ht="12.75">
      <c r="D1452" s="2"/>
    </row>
    <row r="1453" ht="12.75">
      <c r="D1453" s="2"/>
    </row>
    <row r="1454" ht="12.75">
      <c r="D1454" s="2"/>
    </row>
    <row r="1455" ht="12.75">
      <c r="D1455" s="2"/>
    </row>
    <row r="1456" ht="12.75">
      <c r="D1456" s="2"/>
    </row>
    <row r="1457" ht="12.75">
      <c r="D1457" s="2"/>
    </row>
    <row r="1458" ht="12.75">
      <c r="D1458" s="2"/>
    </row>
    <row r="1459" ht="12.75">
      <c r="D1459" s="2"/>
    </row>
    <row r="1460" ht="12.75">
      <c r="D1460" s="2"/>
    </row>
    <row r="1461" ht="12.75">
      <c r="D1461" s="2"/>
    </row>
    <row r="1462" ht="12.75">
      <c r="D1462" s="2"/>
    </row>
    <row r="1463" ht="12.75">
      <c r="D1463" s="2"/>
    </row>
    <row r="1464" ht="12.75">
      <c r="D1464" s="2"/>
    </row>
    <row r="1465" ht="12.75">
      <c r="D1465" s="2"/>
    </row>
    <row r="1466" ht="12.75">
      <c r="D1466" s="2"/>
    </row>
    <row r="1467" ht="12.75">
      <c r="D1467" s="2"/>
    </row>
    <row r="1468" ht="12.75">
      <c r="D1468" s="2"/>
    </row>
    <row r="1469" ht="12.75">
      <c r="D1469" s="2"/>
    </row>
    <row r="1470" ht="12.75">
      <c r="D1470" s="2"/>
    </row>
    <row r="1471" ht="12.75">
      <c r="D1471" s="2"/>
    </row>
    <row r="1472" ht="12.75">
      <c r="D1472" s="2"/>
    </row>
    <row r="1473" ht="12.75">
      <c r="D1473" s="2"/>
    </row>
    <row r="1474" ht="12.75">
      <c r="D1474" s="2"/>
    </row>
    <row r="1475" ht="12.75">
      <c r="D1475" s="2"/>
    </row>
    <row r="1476" ht="12.75">
      <c r="D1476" s="2"/>
    </row>
    <row r="1477" ht="12.75">
      <c r="D1477" s="2"/>
    </row>
    <row r="1478" ht="12.75">
      <c r="D1478" s="2"/>
    </row>
    <row r="1479" ht="12.75">
      <c r="D1479" s="2"/>
    </row>
    <row r="1480" ht="12.75">
      <c r="D1480" s="2"/>
    </row>
    <row r="1481" ht="12.75">
      <c r="D1481" s="2"/>
    </row>
    <row r="1482" ht="12.75">
      <c r="D1482" s="2"/>
    </row>
    <row r="1483" ht="12.75">
      <c r="D1483" s="2"/>
    </row>
    <row r="1484" ht="12.75">
      <c r="D1484" s="2"/>
    </row>
    <row r="1485" ht="12.75">
      <c r="D1485" s="2"/>
    </row>
    <row r="1486" ht="12.75">
      <c r="D1486" s="2"/>
    </row>
    <row r="1487" ht="12.75">
      <c r="D1487" s="2"/>
    </row>
    <row r="1488" ht="12.75">
      <c r="D1488" s="2"/>
    </row>
    <row r="1489" ht="12.75">
      <c r="D1489" s="2"/>
    </row>
    <row r="1490" ht="12.75">
      <c r="D1490" s="2"/>
    </row>
    <row r="1491" ht="12.75">
      <c r="D1491" s="2"/>
    </row>
    <row r="1492" ht="12.75">
      <c r="D1492" s="2"/>
    </row>
    <row r="1493" ht="12.75">
      <c r="D1493" s="2"/>
    </row>
    <row r="1494" ht="12.75">
      <c r="D1494" s="2"/>
    </row>
    <row r="1495" ht="12.75">
      <c r="D1495" s="2"/>
    </row>
    <row r="1496" ht="12.75">
      <c r="D1496" s="2"/>
    </row>
    <row r="1497" ht="12.75">
      <c r="D1497" s="2"/>
    </row>
    <row r="1498" ht="12.75">
      <c r="D1498" s="2"/>
    </row>
    <row r="1499" ht="12.75">
      <c r="D1499" s="2"/>
    </row>
    <row r="1500" ht="12.75">
      <c r="D1500" s="2"/>
    </row>
    <row r="1501" ht="12.75">
      <c r="D1501" s="2"/>
    </row>
    <row r="1502" ht="12.75">
      <c r="D1502" s="2"/>
    </row>
    <row r="1503" ht="12.75">
      <c r="D1503" s="2"/>
    </row>
    <row r="1504" ht="12.75">
      <c r="D1504" s="2"/>
    </row>
    <row r="1505" ht="12.75">
      <c r="D1505" s="2"/>
    </row>
    <row r="1506" ht="12.75">
      <c r="D1506" s="2"/>
    </row>
    <row r="1507" ht="12.75">
      <c r="D1507" s="2"/>
    </row>
    <row r="1508" ht="12.75">
      <c r="D1508" s="2"/>
    </row>
    <row r="1509" ht="12.75">
      <c r="D1509" s="2"/>
    </row>
    <row r="1510" ht="12.75">
      <c r="D1510" s="2"/>
    </row>
    <row r="1511" ht="12.75">
      <c r="D1511" s="2"/>
    </row>
    <row r="1512" ht="12.75">
      <c r="D1512" s="2"/>
    </row>
    <row r="1513" ht="12.75">
      <c r="D1513" s="2"/>
    </row>
    <row r="1514" ht="12.75">
      <c r="D1514" s="2"/>
    </row>
    <row r="1515" ht="12.75">
      <c r="D1515" s="2"/>
    </row>
    <row r="1516" ht="12.75">
      <c r="D1516" s="2"/>
    </row>
    <row r="1517" ht="12.75">
      <c r="D1517" s="2"/>
    </row>
    <row r="1518" ht="12.75">
      <c r="D1518" s="2"/>
    </row>
    <row r="1519" ht="12.75">
      <c r="D1519" s="2"/>
    </row>
    <row r="1520" ht="12.75">
      <c r="D1520" s="2"/>
    </row>
    <row r="1521" ht="12.75">
      <c r="D1521" s="2"/>
    </row>
    <row r="1522" ht="12.75">
      <c r="D1522" s="2"/>
    </row>
    <row r="1523" ht="12.75">
      <c r="D1523" s="2"/>
    </row>
    <row r="1524" ht="12.75">
      <c r="D1524" s="2"/>
    </row>
    <row r="1525" ht="12.75">
      <c r="D1525" s="2"/>
    </row>
    <row r="1526" ht="12.75">
      <c r="D1526" s="2"/>
    </row>
    <row r="1527" ht="12.75">
      <c r="D1527" s="2"/>
    </row>
    <row r="1528" ht="12.75">
      <c r="D1528" s="2"/>
    </row>
    <row r="1529" ht="12.75">
      <c r="D1529" s="2"/>
    </row>
    <row r="1530" ht="12.75">
      <c r="D1530" s="2"/>
    </row>
    <row r="1531" ht="12.75">
      <c r="D1531" s="2"/>
    </row>
    <row r="1532" ht="12.75">
      <c r="D1532" s="2"/>
    </row>
    <row r="1533" ht="12.75">
      <c r="D1533" s="2"/>
    </row>
    <row r="1534" ht="12.75">
      <c r="D1534" s="2"/>
    </row>
    <row r="1535" ht="12.75">
      <c r="D1535" s="2"/>
    </row>
    <row r="1536" ht="12.75">
      <c r="D1536" s="2"/>
    </row>
    <row r="1537" ht="12.75">
      <c r="D1537" s="2"/>
    </row>
    <row r="1538" ht="12.75">
      <c r="D1538" s="2"/>
    </row>
    <row r="1539" ht="12.75">
      <c r="D1539" s="2"/>
    </row>
    <row r="1540" ht="12.75">
      <c r="D1540" s="2"/>
    </row>
    <row r="1541" ht="12.75">
      <c r="D1541" s="2"/>
    </row>
    <row r="1542" ht="12.75">
      <c r="D1542" s="2"/>
    </row>
    <row r="1543" ht="12.75">
      <c r="D1543" s="2"/>
    </row>
    <row r="1544" ht="12.75">
      <c r="D1544" s="2"/>
    </row>
    <row r="1545" ht="12.75">
      <c r="D1545" s="2"/>
    </row>
    <row r="1546" ht="12.75">
      <c r="D1546" s="2"/>
    </row>
    <row r="1547" ht="12.75">
      <c r="D1547" s="2"/>
    </row>
    <row r="1548" ht="12.75">
      <c r="D1548" s="2"/>
    </row>
    <row r="1549" ht="12.75">
      <c r="D1549" s="2"/>
    </row>
    <row r="1550" ht="12.75">
      <c r="D1550" s="2"/>
    </row>
    <row r="1551" ht="12.75">
      <c r="D1551" s="2"/>
    </row>
    <row r="1552" ht="12.75">
      <c r="D1552" s="2"/>
    </row>
    <row r="1553" ht="12.75">
      <c r="D1553" s="2"/>
    </row>
    <row r="1554" ht="12.75">
      <c r="D1554" s="2"/>
    </row>
    <row r="1555" ht="12.75">
      <c r="D1555" s="2"/>
    </row>
    <row r="1556" ht="12.75">
      <c r="D1556" s="2"/>
    </row>
    <row r="1557" ht="12.75">
      <c r="D1557" s="2"/>
    </row>
    <row r="1558" ht="12.75">
      <c r="D1558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TRUNKY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TRUNKY</dc:creator>
  <cp:keywords/>
  <dc:description/>
  <cp:lastModifiedBy>TRUNKY</cp:lastModifiedBy>
  <dcterms:created xsi:type="dcterms:W3CDTF">2003-03-07T08:06:30Z</dcterms:created>
  <dcterms:modified xsi:type="dcterms:W3CDTF">2003-03-16T23:17:48Z</dcterms:modified>
  <cp:category/>
  <cp:version/>
  <cp:contentType/>
  <cp:contentStatus/>
</cp:coreProperties>
</file>